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muzik\Documents\_MODERNIZACNI_FOND\FIN_Analyzy\NADlimitní\ENERG_ETS\"/>
    </mc:Choice>
  </mc:AlternateContent>
  <bookViews>
    <workbookView xWindow="-120" yWindow="-120" windowWidth="20730" windowHeight="11160" tabRatio="883"/>
  </bookViews>
  <sheets>
    <sheet name="Investment Scenario" sheetId="1" r:id="rId1"/>
    <sheet name="Counterfactual scenario" sheetId="3" r:id="rId2"/>
    <sheet name="FinAnalysis_INVESTMENT" sheetId="2" r:id="rId3"/>
    <sheet name="FinAnalysis_COUNTERFACTUAL" sheetId="4" r:id="rId4"/>
    <sheet name="Funding Gap" sheetId="5" r:id="rId5"/>
    <sheet name="FinAnalysis_with FUNDING GAP" sheetId="6" r:id="rId6"/>
    <sheet name="FinAnalysis_INCREMENTAL" sheetId="9" state="hidden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9" l="1"/>
  <c r="D41" i="9"/>
  <c r="AR40" i="9"/>
  <c r="AR45" i="9" s="1"/>
  <c r="AQ40" i="9"/>
  <c r="AQ45" i="9" s="1"/>
  <c r="AP40" i="9"/>
  <c r="AP45" i="9" s="1"/>
  <c r="AO40" i="9"/>
  <c r="AO45" i="9" s="1"/>
  <c r="AN40" i="9"/>
  <c r="AM40" i="9"/>
  <c r="AM45" i="9" s="1"/>
  <c r="AL40" i="9"/>
  <c r="AL45" i="9" s="1"/>
  <c r="AK40" i="9"/>
  <c r="AK45" i="9" s="1"/>
  <c r="AJ40" i="9"/>
  <c r="AJ45" i="9" s="1"/>
  <c r="AI40" i="9"/>
  <c r="AH40" i="9"/>
  <c r="AH45" i="9" s="1"/>
  <c r="AG40" i="9"/>
  <c r="AF40" i="9"/>
  <c r="AE40" i="9"/>
  <c r="AE45" i="9" s="1"/>
  <c r="AD40" i="9"/>
  <c r="AD45" i="9" s="1"/>
  <c r="AC40" i="9"/>
  <c r="AC45" i="9" s="1"/>
  <c r="D35" i="9"/>
  <c r="F32" i="9"/>
  <c r="D31" i="9"/>
  <c r="AN45" i="9"/>
  <c r="AI45" i="9"/>
  <c r="AG45" i="9"/>
  <c r="AF45" i="9"/>
  <c r="B53" i="1" l="1"/>
  <c r="B41" i="5"/>
  <c r="B31" i="3"/>
  <c r="B32" i="3"/>
  <c r="B35" i="1"/>
  <c r="B34" i="1"/>
  <c r="F41" i="6" l="1"/>
  <c r="F42" i="6"/>
  <c r="F32" i="6"/>
  <c r="F40" i="4"/>
  <c r="F45" i="4" s="1"/>
  <c r="D41" i="2"/>
  <c r="B93" i="1"/>
  <c r="B75" i="1"/>
  <c r="F40" i="6" l="1"/>
  <c r="F46" i="6" s="1"/>
  <c r="B114" i="1"/>
  <c r="B91" i="5"/>
  <c r="B89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N62" i="5"/>
  <c r="AO62" i="5"/>
  <c r="AP62" i="5"/>
  <c r="AQ62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AP64" i="5"/>
  <c r="AQ64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Q65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H67" i="5"/>
  <c r="AI67" i="5"/>
  <c r="AJ67" i="5"/>
  <c r="AK67" i="5"/>
  <c r="AL67" i="5"/>
  <c r="AM67" i="5"/>
  <c r="AN67" i="5"/>
  <c r="AO67" i="5"/>
  <c r="AP67" i="5"/>
  <c r="AQ67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AO60" i="5"/>
  <c r="AP60" i="5"/>
  <c r="AQ60" i="5"/>
  <c r="E60" i="5"/>
  <c r="B60" i="5"/>
  <c r="B42" i="5"/>
  <c r="B89" i="3" l="1"/>
  <c r="B71" i="3"/>
  <c r="E74" i="1"/>
  <c r="E66" i="5" s="1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B55" i="1" l="1"/>
  <c r="B49" i="3"/>
  <c r="B48" i="3"/>
  <c r="B51" i="3" l="1"/>
  <c r="B52" i="1"/>
  <c r="F74" i="1"/>
  <c r="F66" i="5" s="1"/>
  <c r="G74" i="1"/>
  <c r="G66" i="5" s="1"/>
  <c r="H74" i="1"/>
  <c r="H66" i="5" s="1"/>
  <c r="I74" i="1"/>
  <c r="I66" i="5" s="1"/>
  <c r="J74" i="1"/>
  <c r="J66" i="5" s="1"/>
  <c r="K74" i="1"/>
  <c r="K66" i="5" s="1"/>
  <c r="L74" i="1"/>
  <c r="L66" i="5" s="1"/>
  <c r="M74" i="1"/>
  <c r="M66" i="5" s="1"/>
  <c r="N74" i="1"/>
  <c r="N66" i="5" s="1"/>
  <c r="O74" i="1"/>
  <c r="O66" i="5" s="1"/>
  <c r="P74" i="1"/>
  <c r="P66" i="5" s="1"/>
  <c r="Q74" i="1"/>
  <c r="Q66" i="5" s="1"/>
  <c r="R74" i="1"/>
  <c r="R66" i="5" s="1"/>
  <c r="S74" i="1"/>
  <c r="S66" i="5" s="1"/>
  <c r="T74" i="1"/>
  <c r="T66" i="5" s="1"/>
  <c r="U74" i="1"/>
  <c r="U66" i="5" s="1"/>
  <c r="V74" i="1"/>
  <c r="V66" i="5" s="1"/>
  <c r="W74" i="1"/>
  <c r="W66" i="5" s="1"/>
  <c r="X74" i="1"/>
  <c r="X66" i="5" s="1"/>
  <c r="Y74" i="1"/>
  <c r="Y66" i="5" s="1"/>
  <c r="Z74" i="1"/>
  <c r="Z66" i="5" s="1"/>
  <c r="AA74" i="1"/>
  <c r="AA66" i="5" s="1"/>
  <c r="AB74" i="1"/>
  <c r="AB66" i="5" s="1"/>
  <c r="AC74" i="1"/>
  <c r="AC66" i="5" s="1"/>
  <c r="AD74" i="1"/>
  <c r="AD66" i="5" s="1"/>
  <c r="AE74" i="1"/>
  <c r="AE66" i="5" s="1"/>
  <c r="AF74" i="1"/>
  <c r="AF66" i="5" s="1"/>
  <c r="AG74" i="1"/>
  <c r="AG66" i="5" s="1"/>
  <c r="AH74" i="1"/>
  <c r="AH66" i="5" s="1"/>
  <c r="AI74" i="1"/>
  <c r="AI66" i="5" s="1"/>
  <c r="AJ74" i="1"/>
  <c r="AJ66" i="5" s="1"/>
  <c r="AK74" i="1"/>
  <c r="AK66" i="5" s="1"/>
  <c r="AL74" i="1"/>
  <c r="AL66" i="5" s="1"/>
  <c r="AM74" i="1"/>
  <c r="AM66" i="5" s="1"/>
  <c r="AN74" i="1"/>
  <c r="AN66" i="5" s="1"/>
  <c r="AO74" i="1"/>
  <c r="AO66" i="5" s="1"/>
  <c r="AP74" i="1"/>
  <c r="AP66" i="5" s="1"/>
  <c r="AQ74" i="1"/>
  <c r="AQ66" i="5" s="1"/>
  <c r="F71" i="1"/>
  <c r="F63" i="5" s="1"/>
  <c r="G71" i="1"/>
  <c r="G63" i="5" s="1"/>
  <c r="H71" i="1"/>
  <c r="H63" i="5" s="1"/>
  <c r="I71" i="1"/>
  <c r="I63" i="5" s="1"/>
  <c r="J71" i="1"/>
  <c r="J63" i="5" s="1"/>
  <c r="K71" i="1"/>
  <c r="K63" i="5" s="1"/>
  <c r="L71" i="1"/>
  <c r="L63" i="5" s="1"/>
  <c r="M71" i="1"/>
  <c r="M63" i="5" s="1"/>
  <c r="N71" i="1"/>
  <c r="N63" i="5" s="1"/>
  <c r="O71" i="1"/>
  <c r="O63" i="5" s="1"/>
  <c r="P71" i="1"/>
  <c r="P63" i="5" s="1"/>
  <c r="Q71" i="1"/>
  <c r="Q63" i="5" s="1"/>
  <c r="R71" i="1"/>
  <c r="R63" i="5" s="1"/>
  <c r="S71" i="1"/>
  <c r="S63" i="5" s="1"/>
  <c r="T71" i="1"/>
  <c r="T63" i="5" s="1"/>
  <c r="U71" i="1"/>
  <c r="U63" i="5" s="1"/>
  <c r="V71" i="1"/>
  <c r="V63" i="5" s="1"/>
  <c r="W71" i="1"/>
  <c r="W63" i="5" s="1"/>
  <c r="X71" i="1"/>
  <c r="X63" i="5" s="1"/>
  <c r="Y71" i="1"/>
  <c r="Y63" i="5" s="1"/>
  <c r="Z71" i="1"/>
  <c r="Z63" i="5" s="1"/>
  <c r="AA71" i="1"/>
  <c r="AA63" i="5" s="1"/>
  <c r="AB71" i="1"/>
  <c r="AB63" i="5" s="1"/>
  <c r="AC71" i="1"/>
  <c r="AC63" i="5" s="1"/>
  <c r="AD71" i="1"/>
  <c r="AD63" i="5" s="1"/>
  <c r="AE71" i="1"/>
  <c r="AE63" i="5" s="1"/>
  <c r="AF71" i="1"/>
  <c r="AF63" i="5" s="1"/>
  <c r="AG71" i="1"/>
  <c r="AG63" i="5" s="1"/>
  <c r="AH71" i="1"/>
  <c r="AH63" i="5" s="1"/>
  <c r="AI71" i="1"/>
  <c r="AI63" i="5" s="1"/>
  <c r="AJ71" i="1"/>
  <c r="AJ63" i="5" s="1"/>
  <c r="AK71" i="1"/>
  <c r="AK63" i="5" s="1"/>
  <c r="AL71" i="1"/>
  <c r="AL63" i="5" s="1"/>
  <c r="AM71" i="1"/>
  <c r="AM63" i="5" s="1"/>
  <c r="AN71" i="1"/>
  <c r="AN63" i="5" s="1"/>
  <c r="AO71" i="1"/>
  <c r="AO63" i="5" s="1"/>
  <c r="AP71" i="1"/>
  <c r="AP63" i="5" s="1"/>
  <c r="AQ71" i="1"/>
  <c r="AQ63" i="5" s="1"/>
  <c r="E71" i="1"/>
  <c r="E63" i="5" s="1"/>
  <c r="E61" i="1" l="1"/>
  <c r="B31" i="5" l="1"/>
  <c r="B30" i="5"/>
  <c r="B110" i="3" l="1"/>
  <c r="B13" i="1" l="1"/>
  <c r="G44" i="1" l="1"/>
  <c r="G42" i="6" l="1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O42" i="6"/>
  <c r="AP42" i="6"/>
  <c r="AQ42" i="6"/>
  <c r="AR42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AO41" i="6"/>
  <c r="AP41" i="6"/>
  <c r="AQ41" i="6"/>
  <c r="AR41" i="6"/>
  <c r="F44" i="1"/>
  <c r="G40" i="4"/>
  <c r="G45" i="4" s="1"/>
  <c r="H40" i="4"/>
  <c r="H45" i="4" s="1"/>
  <c r="I40" i="4"/>
  <c r="I45" i="4" s="1"/>
  <c r="J40" i="4"/>
  <c r="J45" i="4" s="1"/>
  <c r="K40" i="4"/>
  <c r="K45" i="4" s="1"/>
  <c r="L40" i="4"/>
  <c r="L45" i="4" s="1"/>
  <c r="M40" i="4"/>
  <c r="M45" i="4" s="1"/>
  <c r="N40" i="4"/>
  <c r="N45" i="4" s="1"/>
  <c r="O40" i="4"/>
  <c r="O45" i="4" s="1"/>
  <c r="P40" i="4"/>
  <c r="P45" i="4" s="1"/>
  <c r="Q40" i="4"/>
  <c r="Q45" i="4" s="1"/>
  <c r="R40" i="4"/>
  <c r="R45" i="4" s="1"/>
  <c r="S40" i="4"/>
  <c r="S45" i="4" s="1"/>
  <c r="T40" i="4"/>
  <c r="T45" i="4" s="1"/>
  <c r="U40" i="4"/>
  <c r="U45" i="4" s="1"/>
  <c r="V40" i="4"/>
  <c r="V45" i="4" s="1"/>
  <c r="W40" i="4"/>
  <c r="W45" i="4" s="1"/>
  <c r="X40" i="4"/>
  <c r="X45" i="4" s="1"/>
  <c r="Y40" i="4"/>
  <c r="Y45" i="4" s="1"/>
  <c r="Z40" i="4"/>
  <c r="Z45" i="4" s="1"/>
  <c r="AA40" i="4"/>
  <c r="AA45" i="4" s="1"/>
  <c r="AB40" i="4"/>
  <c r="AB45" i="4" s="1"/>
  <c r="AC40" i="4"/>
  <c r="AC45" i="4" s="1"/>
  <c r="AD40" i="4"/>
  <c r="AD45" i="4" s="1"/>
  <c r="AE40" i="4"/>
  <c r="AE45" i="4" s="1"/>
  <c r="AF40" i="4"/>
  <c r="AF45" i="4" s="1"/>
  <c r="AG40" i="4"/>
  <c r="AG45" i="4" s="1"/>
  <c r="AH40" i="4"/>
  <c r="AH45" i="4" s="1"/>
  <c r="AI40" i="4"/>
  <c r="AI45" i="4" s="1"/>
  <c r="AJ40" i="4"/>
  <c r="AJ45" i="4" s="1"/>
  <c r="AK40" i="4"/>
  <c r="AK45" i="4" s="1"/>
  <c r="AL40" i="4"/>
  <c r="AL45" i="4" s="1"/>
  <c r="AM40" i="4"/>
  <c r="AM45" i="4" s="1"/>
  <c r="AN40" i="4"/>
  <c r="AN45" i="4" s="1"/>
  <c r="AO40" i="4"/>
  <c r="AO45" i="4" s="1"/>
  <c r="AP40" i="4"/>
  <c r="AP45" i="4" s="1"/>
  <c r="AQ40" i="4"/>
  <c r="AQ45" i="4" s="1"/>
  <c r="AR40" i="4"/>
  <c r="AR45" i="4" s="1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AH95" i="5"/>
  <c r="AI95" i="5"/>
  <c r="AJ95" i="5"/>
  <c r="AK95" i="5"/>
  <c r="AL95" i="5"/>
  <c r="AM95" i="5"/>
  <c r="AN95" i="5"/>
  <c r="AO95" i="5"/>
  <c r="AP95" i="5"/>
  <c r="AQ95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H96" i="5"/>
  <c r="AI96" i="5"/>
  <c r="AJ96" i="5"/>
  <c r="AK96" i="5"/>
  <c r="AL96" i="5"/>
  <c r="AM96" i="5"/>
  <c r="AN96" i="5"/>
  <c r="AO96" i="5"/>
  <c r="AP96" i="5"/>
  <c r="AQ96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H97" i="5"/>
  <c r="AI97" i="5"/>
  <c r="AJ97" i="5"/>
  <c r="AK97" i="5"/>
  <c r="AL97" i="5"/>
  <c r="AM97" i="5"/>
  <c r="AN97" i="5"/>
  <c r="AO97" i="5"/>
  <c r="AP97" i="5"/>
  <c r="AQ97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H98" i="5"/>
  <c r="AI98" i="5"/>
  <c r="AJ98" i="5"/>
  <c r="AK98" i="5"/>
  <c r="AL98" i="5"/>
  <c r="AM98" i="5"/>
  <c r="AN98" i="5"/>
  <c r="AO98" i="5"/>
  <c r="AP98" i="5"/>
  <c r="AQ98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AH99" i="5"/>
  <c r="AI99" i="5"/>
  <c r="AJ99" i="5"/>
  <c r="AK99" i="5"/>
  <c r="AL99" i="5"/>
  <c r="AM99" i="5"/>
  <c r="AN99" i="5"/>
  <c r="AO99" i="5"/>
  <c r="AP99" i="5"/>
  <c r="AQ99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AH100" i="5"/>
  <c r="AI100" i="5"/>
  <c r="AJ100" i="5"/>
  <c r="AK100" i="5"/>
  <c r="AL100" i="5"/>
  <c r="AM100" i="5"/>
  <c r="AN100" i="5"/>
  <c r="AO100" i="5"/>
  <c r="AP100" i="5"/>
  <c r="AQ100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AH101" i="5"/>
  <c r="AI101" i="5"/>
  <c r="AJ101" i="5"/>
  <c r="AK101" i="5"/>
  <c r="AL101" i="5"/>
  <c r="AM101" i="5"/>
  <c r="AN101" i="5"/>
  <c r="AO101" i="5"/>
  <c r="AP101" i="5"/>
  <c r="AQ101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AH102" i="5"/>
  <c r="AI102" i="5"/>
  <c r="AJ102" i="5"/>
  <c r="AK102" i="5"/>
  <c r="AL102" i="5"/>
  <c r="AM102" i="5"/>
  <c r="AN102" i="5"/>
  <c r="AO102" i="5"/>
  <c r="AP102" i="5"/>
  <c r="AQ102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AG103" i="5"/>
  <c r="AH103" i="5"/>
  <c r="AI103" i="5"/>
  <c r="AJ103" i="5"/>
  <c r="AK103" i="5"/>
  <c r="AL103" i="5"/>
  <c r="AM103" i="5"/>
  <c r="AN103" i="5"/>
  <c r="AO103" i="5"/>
  <c r="AP103" i="5"/>
  <c r="AQ103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AH104" i="5"/>
  <c r="AI104" i="5"/>
  <c r="AJ104" i="5"/>
  <c r="AK104" i="5"/>
  <c r="AL104" i="5"/>
  <c r="AM104" i="5"/>
  <c r="AN104" i="5"/>
  <c r="AO104" i="5"/>
  <c r="AP104" i="5"/>
  <c r="AQ104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AD105" i="5"/>
  <c r="AE105" i="5"/>
  <c r="AF105" i="5"/>
  <c r="AG105" i="5"/>
  <c r="AH105" i="5"/>
  <c r="AI105" i="5"/>
  <c r="AJ105" i="5"/>
  <c r="AK105" i="5"/>
  <c r="AL105" i="5"/>
  <c r="AM105" i="5"/>
  <c r="AN105" i="5"/>
  <c r="AO105" i="5"/>
  <c r="AP105" i="5"/>
  <c r="AQ105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AH106" i="5"/>
  <c r="AI106" i="5"/>
  <c r="AJ106" i="5"/>
  <c r="AK106" i="5"/>
  <c r="AL106" i="5"/>
  <c r="AM106" i="5"/>
  <c r="AN106" i="5"/>
  <c r="AO106" i="5"/>
  <c r="AP106" i="5"/>
  <c r="AQ106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AI94" i="5"/>
  <c r="AJ94" i="5"/>
  <c r="AK94" i="5"/>
  <c r="AL94" i="5"/>
  <c r="AM94" i="5"/>
  <c r="AN94" i="5"/>
  <c r="AO94" i="5"/>
  <c r="AP94" i="5"/>
  <c r="AQ94" i="5"/>
  <c r="E94" i="5"/>
  <c r="B95" i="5"/>
  <c r="B96" i="5"/>
  <c r="B97" i="5"/>
  <c r="B98" i="5"/>
  <c r="B99" i="5"/>
  <c r="B100" i="5"/>
  <c r="B101" i="5"/>
  <c r="B102" i="5"/>
  <c r="B103" i="5"/>
  <c r="B104" i="5"/>
  <c r="B105" i="5"/>
  <c r="B94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AH90" i="5"/>
  <c r="AI90" i="5"/>
  <c r="AJ90" i="5"/>
  <c r="AK90" i="5"/>
  <c r="AL90" i="5"/>
  <c r="AM90" i="5"/>
  <c r="AN90" i="5"/>
  <c r="AO90" i="5"/>
  <c r="AP90" i="5"/>
  <c r="AQ90" i="5"/>
  <c r="E90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H88" i="5"/>
  <c r="AI88" i="5"/>
  <c r="AJ88" i="5"/>
  <c r="AK88" i="5"/>
  <c r="AL88" i="5"/>
  <c r="AM88" i="5"/>
  <c r="AN88" i="5"/>
  <c r="AO88" i="5"/>
  <c r="AP88" i="5"/>
  <c r="AQ88" i="5"/>
  <c r="E88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H74" i="5"/>
  <c r="AI74" i="5"/>
  <c r="AJ74" i="5"/>
  <c r="AK74" i="5"/>
  <c r="AL74" i="5"/>
  <c r="AM74" i="5"/>
  <c r="AN74" i="5"/>
  <c r="AO74" i="5"/>
  <c r="AP74" i="5"/>
  <c r="AQ74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H75" i="5"/>
  <c r="AI75" i="5"/>
  <c r="AJ75" i="5"/>
  <c r="AK75" i="5"/>
  <c r="AL75" i="5"/>
  <c r="AM75" i="5"/>
  <c r="AN75" i="5"/>
  <c r="AO75" i="5"/>
  <c r="AP75" i="5"/>
  <c r="AQ75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AK76" i="5"/>
  <c r="AL76" i="5"/>
  <c r="AM76" i="5"/>
  <c r="AN76" i="5"/>
  <c r="AO76" i="5"/>
  <c r="AP76" i="5"/>
  <c r="AQ76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AH77" i="5"/>
  <c r="AI77" i="5"/>
  <c r="AJ77" i="5"/>
  <c r="AK77" i="5"/>
  <c r="AL77" i="5"/>
  <c r="AM77" i="5"/>
  <c r="AN77" i="5"/>
  <c r="AO77" i="5"/>
  <c r="AP77" i="5"/>
  <c r="AQ77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AI78" i="5"/>
  <c r="AJ78" i="5"/>
  <c r="AK78" i="5"/>
  <c r="AL78" i="5"/>
  <c r="AM78" i="5"/>
  <c r="AN78" i="5"/>
  <c r="AO78" i="5"/>
  <c r="AP78" i="5"/>
  <c r="AQ78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AK79" i="5"/>
  <c r="AL79" i="5"/>
  <c r="AM79" i="5"/>
  <c r="AN79" i="5"/>
  <c r="AO79" i="5"/>
  <c r="AP79" i="5"/>
  <c r="AQ79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AH80" i="5"/>
  <c r="AI80" i="5"/>
  <c r="AJ80" i="5"/>
  <c r="AK80" i="5"/>
  <c r="AL80" i="5"/>
  <c r="AM80" i="5"/>
  <c r="AN80" i="5"/>
  <c r="AO80" i="5"/>
  <c r="AP80" i="5"/>
  <c r="AQ80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AH81" i="5"/>
  <c r="AI81" i="5"/>
  <c r="AJ81" i="5"/>
  <c r="AK81" i="5"/>
  <c r="AL81" i="5"/>
  <c r="AM81" i="5"/>
  <c r="AN81" i="5"/>
  <c r="AO81" i="5"/>
  <c r="AP81" i="5"/>
  <c r="AQ81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AI82" i="5"/>
  <c r="AJ82" i="5"/>
  <c r="AK82" i="5"/>
  <c r="AL82" i="5"/>
  <c r="AM82" i="5"/>
  <c r="AN82" i="5"/>
  <c r="AO82" i="5"/>
  <c r="AP82" i="5"/>
  <c r="AQ82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AJ83" i="5"/>
  <c r="AK83" i="5"/>
  <c r="AL83" i="5"/>
  <c r="AM83" i="5"/>
  <c r="AN83" i="5"/>
  <c r="AO83" i="5"/>
  <c r="AP83" i="5"/>
  <c r="AQ83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H84" i="5"/>
  <c r="AI84" i="5"/>
  <c r="AJ84" i="5"/>
  <c r="AK84" i="5"/>
  <c r="AL84" i="5"/>
  <c r="AM84" i="5"/>
  <c r="AN84" i="5"/>
  <c r="AO84" i="5"/>
  <c r="AP84" i="5"/>
  <c r="AQ84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AH85" i="5"/>
  <c r="AI85" i="5"/>
  <c r="AJ85" i="5"/>
  <c r="AK85" i="5"/>
  <c r="AL85" i="5"/>
  <c r="AM85" i="5"/>
  <c r="AN85" i="5"/>
  <c r="AO85" i="5"/>
  <c r="AP85" i="5"/>
  <c r="AQ85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H73" i="5"/>
  <c r="AI73" i="5"/>
  <c r="AJ73" i="5"/>
  <c r="AK73" i="5"/>
  <c r="AL73" i="5"/>
  <c r="AM73" i="5"/>
  <c r="AN73" i="5"/>
  <c r="AO73" i="5"/>
  <c r="AP73" i="5"/>
  <c r="AQ73" i="5"/>
  <c r="E73" i="5"/>
  <c r="B74" i="5"/>
  <c r="B75" i="5"/>
  <c r="B76" i="5"/>
  <c r="B77" i="5"/>
  <c r="B78" i="5"/>
  <c r="B79" i="5"/>
  <c r="B80" i="5"/>
  <c r="B81" i="5"/>
  <c r="B82" i="5"/>
  <c r="B83" i="5"/>
  <c r="B84" i="5"/>
  <c r="B73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H70" i="5"/>
  <c r="AI70" i="5"/>
  <c r="AJ70" i="5"/>
  <c r="AK70" i="5"/>
  <c r="AL70" i="5"/>
  <c r="AM70" i="5"/>
  <c r="AN70" i="5"/>
  <c r="AO70" i="5"/>
  <c r="AP70" i="5"/>
  <c r="AQ70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Q69" i="5"/>
  <c r="E70" i="5"/>
  <c r="E69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H58" i="5"/>
  <c r="AI58" i="5"/>
  <c r="AJ58" i="5"/>
  <c r="AK58" i="5"/>
  <c r="AL58" i="5"/>
  <c r="AM58" i="5"/>
  <c r="AN58" i="5"/>
  <c r="AO58" i="5"/>
  <c r="AP58" i="5"/>
  <c r="AQ58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Q57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E52" i="5"/>
  <c r="E54" i="5"/>
  <c r="E55" i="5"/>
  <c r="E57" i="5"/>
  <c r="E58" i="5"/>
  <c r="E51" i="5"/>
  <c r="C54" i="5"/>
  <c r="C57" i="5"/>
  <c r="B54" i="5"/>
  <c r="B57" i="5"/>
  <c r="C51" i="5"/>
  <c r="B51" i="5"/>
  <c r="B46" i="5"/>
  <c r="B45" i="5"/>
  <c r="B50" i="3"/>
  <c r="D41" i="4" s="1"/>
  <c r="E36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E14" i="5"/>
  <c r="E40" i="3"/>
  <c r="F32" i="4" s="1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E14" i="3"/>
  <c r="B35" i="5"/>
  <c r="G37" i="5" s="1"/>
  <c r="B34" i="5"/>
  <c r="B20" i="5"/>
  <c r="B21" i="5"/>
  <c r="B22" i="5"/>
  <c r="B23" i="5"/>
  <c r="B24" i="5"/>
  <c r="B25" i="5"/>
  <c r="B26" i="5"/>
  <c r="B19" i="5"/>
  <c r="B16" i="5"/>
  <c r="B15" i="5"/>
  <c r="D41" i="5" s="1"/>
  <c r="E41" i="3"/>
  <c r="F31" i="4" s="1"/>
  <c r="B38" i="3"/>
  <c r="D48" i="4" s="1"/>
  <c r="B16" i="3"/>
  <c r="B15" i="3"/>
  <c r="B8" i="5"/>
  <c r="B9" i="5"/>
  <c r="B7" i="5"/>
  <c r="B8" i="3"/>
  <c r="B9" i="3"/>
  <c r="B7" i="3"/>
  <c r="K40" i="2"/>
  <c r="K45" i="2" l="1"/>
  <c r="K40" i="9"/>
  <c r="K45" i="9" s="1"/>
  <c r="B28" i="5"/>
  <c r="F33" i="4"/>
  <c r="B106" i="5"/>
  <c r="D42" i="5"/>
  <c r="B27" i="5"/>
  <c r="B67" i="5"/>
  <c r="AF53" i="5"/>
  <c r="X53" i="5"/>
  <c r="T53" i="5"/>
  <c r="L53" i="5"/>
  <c r="AN53" i="5"/>
  <c r="AB53" i="5"/>
  <c r="P53" i="5"/>
  <c r="H53" i="5"/>
  <c r="AL53" i="5"/>
  <c r="AD53" i="5"/>
  <c r="V53" i="5"/>
  <c r="N53" i="5"/>
  <c r="AQ53" i="5"/>
  <c r="AM53" i="5"/>
  <c r="AI53" i="5"/>
  <c r="AE53" i="5"/>
  <c r="AA53" i="5"/>
  <c r="W53" i="5"/>
  <c r="S53" i="5"/>
  <c r="O53" i="5"/>
  <c r="K53" i="5"/>
  <c r="G53" i="5"/>
  <c r="B85" i="5"/>
  <c r="AP53" i="5"/>
  <c r="AH53" i="5"/>
  <c r="Z53" i="5"/>
  <c r="R53" i="5"/>
  <c r="J53" i="5"/>
  <c r="AJ53" i="5"/>
  <c r="AK53" i="5"/>
  <c r="AC53" i="5"/>
  <c r="U53" i="5"/>
  <c r="M53" i="5"/>
  <c r="AO53" i="5"/>
  <c r="AG53" i="5"/>
  <c r="Y53" i="5"/>
  <c r="Q53" i="5"/>
  <c r="I53" i="5"/>
  <c r="E37" i="5"/>
  <c r="F31" i="6" s="1"/>
  <c r="F33" i="6" s="1"/>
  <c r="F37" i="5"/>
  <c r="I40" i="6"/>
  <c r="I46" i="6" s="1"/>
  <c r="D40" i="4"/>
  <c r="F38" i="5" l="1"/>
  <c r="D49" i="6"/>
  <c r="D43" i="6"/>
  <c r="AR40" i="6"/>
  <c r="AR46" i="6" s="1"/>
  <c r="AP40" i="6"/>
  <c r="AP46" i="6" s="1"/>
  <c r="AO40" i="6"/>
  <c r="AO46" i="6" s="1"/>
  <c r="AN40" i="6"/>
  <c r="AN46" i="6" s="1"/>
  <c r="AL40" i="6"/>
  <c r="AL46" i="6" s="1"/>
  <c r="AK40" i="6"/>
  <c r="AK46" i="6" s="1"/>
  <c r="AJ40" i="6"/>
  <c r="AJ46" i="6" s="1"/>
  <c r="AH40" i="6"/>
  <c r="AH46" i="6" s="1"/>
  <c r="AG40" i="6"/>
  <c r="AG46" i="6" s="1"/>
  <c r="AF40" i="6"/>
  <c r="AF46" i="6" s="1"/>
  <c r="AD40" i="6"/>
  <c r="AD46" i="6" s="1"/>
  <c r="AC40" i="6"/>
  <c r="AC46" i="6" s="1"/>
  <c r="AB40" i="6"/>
  <c r="AB46" i="6" s="1"/>
  <c r="Z40" i="6"/>
  <c r="Z46" i="6" s="1"/>
  <c r="Y40" i="6"/>
  <c r="Y46" i="6" s="1"/>
  <c r="X40" i="6"/>
  <c r="X46" i="6" s="1"/>
  <c r="V40" i="6"/>
  <c r="V46" i="6" s="1"/>
  <c r="U40" i="6"/>
  <c r="U46" i="6" s="1"/>
  <c r="T40" i="6"/>
  <c r="T46" i="6" s="1"/>
  <c r="R40" i="6"/>
  <c r="R46" i="6" s="1"/>
  <c r="Q40" i="6"/>
  <c r="Q46" i="6" s="1"/>
  <c r="P40" i="6"/>
  <c r="P46" i="6" s="1"/>
  <c r="N40" i="6"/>
  <c r="N46" i="6" s="1"/>
  <c r="M40" i="6"/>
  <c r="M46" i="6" s="1"/>
  <c r="L40" i="6"/>
  <c r="L46" i="6" s="1"/>
  <c r="J40" i="6"/>
  <c r="J46" i="6" s="1"/>
  <c r="H40" i="6"/>
  <c r="H46" i="6" s="1"/>
  <c r="D35" i="6"/>
  <c r="D31" i="6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E11" i="5"/>
  <c r="E12" i="5" s="1"/>
  <c r="B10" i="5"/>
  <c r="D35" i="4"/>
  <c r="D31" i="4"/>
  <c r="E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11" i="3"/>
  <c r="B10" i="3"/>
  <c r="B44" i="1" l="1"/>
  <c r="H31" i="6"/>
  <c r="B38" i="5"/>
  <c r="B41" i="3"/>
  <c r="G31" i="6"/>
  <c r="AE31" i="6"/>
  <c r="R31" i="6"/>
  <c r="Q31" i="6"/>
  <c r="X31" i="6"/>
  <c r="AM31" i="6"/>
  <c r="M31" i="6"/>
  <c r="AJ31" i="6"/>
  <c r="J31" i="6"/>
  <c r="AH31" i="6"/>
  <c r="AG31" i="6"/>
  <c r="Y31" i="6"/>
  <c r="AB31" i="6"/>
  <c r="AQ31" i="6"/>
  <c r="K31" i="6"/>
  <c r="AN31" i="6"/>
  <c r="N31" i="6"/>
  <c r="Z31" i="6"/>
  <c r="T31" i="6"/>
  <c r="AI31" i="6"/>
  <c r="AO31" i="6"/>
  <c r="V31" i="6"/>
  <c r="AK31" i="6"/>
  <c r="AC31" i="6"/>
  <c r="L31" i="6"/>
  <c r="AA31" i="6"/>
  <c r="AD31" i="6"/>
  <c r="S31" i="6"/>
  <c r="AP31" i="6"/>
  <c r="F42" i="3"/>
  <c r="B42" i="3" s="1"/>
  <c r="W31" i="6"/>
  <c r="P31" i="6"/>
  <c r="O31" i="6"/>
  <c r="AF31" i="6"/>
  <c r="AL31" i="6"/>
  <c r="F31" i="2"/>
  <c r="F31" i="9" s="1"/>
  <c r="F33" i="9" s="1"/>
  <c r="F45" i="1"/>
  <c r="B45" i="1" s="1"/>
  <c r="U31" i="6"/>
  <c r="AR31" i="6"/>
  <c r="I31" i="6"/>
  <c r="AQ38" i="5"/>
  <c r="G40" i="6"/>
  <c r="G46" i="6" s="1"/>
  <c r="K40" i="6"/>
  <c r="K46" i="6" s="1"/>
  <c r="O40" i="6"/>
  <c r="O46" i="6" s="1"/>
  <c r="S40" i="6"/>
  <c r="S46" i="6" s="1"/>
  <c r="W40" i="6"/>
  <c r="W46" i="6" s="1"/>
  <c r="AA40" i="6"/>
  <c r="AA46" i="6" s="1"/>
  <c r="AE40" i="6"/>
  <c r="AE46" i="6" s="1"/>
  <c r="AI40" i="6"/>
  <c r="AI46" i="6" s="1"/>
  <c r="AM40" i="6"/>
  <c r="AM46" i="6" s="1"/>
  <c r="AQ40" i="6"/>
  <c r="AQ46" i="6" s="1"/>
  <c r="D41" i="6"/>
  <c r="AD38" i="5"/>
  <c r="N38" i="5"/>
  <c r="T38" i="5"/>
  <c r="AC38" i="5"/>
  <c r="M38" i="5"/>
  <c r="P38" i="5"/>
  <c r="E13" i="5"/>
  <c r="F11" i="5"/>
  <c r="E12" i="3"/>
  <c r="F11" i="3"/>
  <c r="AH31" i="9" l="1"/>
  <c r="AQ31" i="9"/>
  <c r="AN31" i="9"/>
  <c r="AC31" i="9"/>
  <c r="AE31" i="9"/>
  <c r="AL31" i="9"/>
  <c r="AR31" i="9"/>
  <c r="AG31" i="9"/>
  <c r="AI31" i="9"/>
  <c r="AF31" i="9"/>
  <c r="AD31" i="9"/>
  <c r="AK31" i="9"/>
  <c r="AM31" i="9"/>
  <c r="AJ31" i="9"/>
  <c r="AP31" i="9"/>
  <c r="AO31" i="9"/>
  <c r="H31" i="2"/>
  <c r="AF42" i="3"/>
  <c r="T42" i="3"/>
  <c r="U31" i="4"/>
  <c r="G45" i="1"/>
  <c r="V31" i="4"/>
  <c r="P31" i="4"/>
  <c r="I31" i="4"/>
  <c r="AQ31" i="4"/>
  <c r="AR31" i="4"/>
  <c r="AG31" i="4"/>
  <c r="AL31" i="4"/>
  <c r="H31" i="4"/>
  <c r="L31" i="4"/>
  <c r="AP31" i="4"/>
  <c r="AC42" i="3"/>
  <c r="W31" i="4"/>
  <c r="J42" i="3"/>
  <c r="AC31" i="4"/>
  <c r="R31" i="4"/>
  <c r="O31" i="4"/>
  <c r="AH31" i="4"/>
  <c r="M42" i="3"/>
  <c r="AI31" i="4"/>
  <c r="G31" i="4"/>
  <c r="R42" i="3"/>
  <c r="Z42" i="3"/>
  <c r="AQ42" i="3"/>
  <c r="I31" i="2"/>
  <c r="AN31" i="4"/>
  <c r="AM31" i="4"/>
  <c r="AK31" i="4"/>
  <c r="AO31" i="4"/>
  <c r="S31" i="4"/>
  <c r="Y31" i="4"/>
  <c r="I42" i="3"/>
  <c r="AB31" i="4"/>
  <c r="AA31" i="4"/>
  <c r="G42" i="3"/>
  <c r="AI42" i="3"/>
  <c r="Q31" i="4"/>
  <c r="AF31" i="4"/>
  <c r="X31" i="4"/>
  <c r="Z31" i="4"/>
  <c r="N31" i="4"/>
  <c r="AJ42" i="3"/>
  <c r="AD31" i="4"/>
  <c r="J31" i="4"/>
  <c r="AH42" i="3"/>
  <c r="P42" i="3"/>
  <c r="AP42" i="3"/>
  <c r="AJ31" i="4"/>
  <c r="M31" i="4"/>
  <c r="T31" i="4"/>
  <c r="K31" i="4"/>
  <c r="AE31" i="4"/>
  <c r="D40" i="6"/>
  <c r="D42" i="6" s="1"/>
  <c r="L38" i="5"/>
  <c r="K38" i="5"/>
  <c r="AA38" i="5"/>
  <c r="AF38" i="5"/>
  <c r="Q38" i="5"/>
  <c r="AG38" i="5"/>
  <c r="AB38" i="5"/>
  <c r="R38" i="5"/>
  <c r="AH38" i="5"/>
  <c r="X38" i="5"/>
  <c r="O38" i="5"/>
  <c r="AE38" i="5"/>
  <c r="AK38" i="5"/>
  <c r="AN38" i="5"/>
  <c r="AL38" i="5"/>
  <c r="AJ38" i="5"/>
  <c r="S38" i="5"/>
  <c r="AI38" i="5"/>
  <c r="U38" i="5"/>
  <c r="V38" i="5"/>
  <c r="H38" i="5"/>
  <c r="I38" i="5"/>
  <c r="Y38" i="5"/>
  <c r="AO38" i="5"/>
  <c r="J38" i="5"/>
  <c r="Z38" i="5"/>
  <c r="AP38" i="5"/>
  <c r="G38" i="5"/>
  <c r="W38" i="5"/>
  <c r="AM38" i="5"/>
  <c r="H42" i="3"/>
  <c r="AK42" i="3"/>
  <c r="V42" i="3"/>
  <c r="AL42" i="3"/>
  <c r="AB42" i="3"/>
  <c r="Q42" i="3"/>
  <c r="O42" i="3"/>
  <c r="AM42" i="3"/>
  <c r="AG42" i="3"/>
  <c r="S42" i="3"/>
  <c r="X42" i="3"/>
  <c r="U42" i="3"/>
  <c r="N42" i="3"/>
  <c r="AD42" i="3"/>
  <c r="L42" i="3"/>
  <c r="AN42" i="3"/>
  <c r="AO42" i="3"/>
  <c r="W42" i="3"/>
  <c r="Y42" i="3"/>
  <c r="K42" i="3"/>
  <c r="AE42" i="3"/>
  <c r="F12" i="5"/>
  <c r="G11" i="5"/>
  <c r="AA42" i="3"/>
  <c r="E13" i="3"/>
  <c r="G11" i="3"/>
  <c r="F12" i="3"/>
  <c r="I31" i="9" l="1"/>
  <c r="H31" i="9"/>
  <c r="H11" i="5"/>
  <c r="G12" i="5"/>
  <c r="G13" i="5" s="1"/>
  <c r="F13" i="5"/>
  <c r="F13" i="3"/>
  <c r="H11" i="3"/>
  <c r="G12" i="3"/>
  <c r="H12" i="5" l="1"/>
  <c r="I11" i="5"/>
  <c r="H12" i="3"/>
  <c r="H13" i="3" s="1"/>
  <c r="I11" i="3"/>
  <c r="G13" i="3"/>
  <c r="I12" i="5" l="1"/>
  <c r="I13" i="5" s="1"/>
  <c r="J11" i="5"/>
  <c r="H13" i="5"/>
  <c r="I12" i="3"/>
  <c r="I13" i="3" s="1"/>
  <c r="J11" i="3"/>
  <c r="K11" i="5" l="1"/>
  <c r="J12" i="5"/>
  <c r="K11" i="3"/>
  <c r="J12" i="3"/>
  <c r="J13" i="5" l="1"/>
  <c r="L11" i="5"/>
  <c r="K12" i="5"/>
  <c r="K13" i="5" s="1"/>
  <c r="L11" i="3"/>
  <c r="K12" i="3"/>
  <c r="J13" i="3"/>
  <c r="M11" i="5" l="1"/>
  <c r="L12" i="5"/>
  <c r="L12" i="3"/>
  <c r="L13" i="3" s="1"/>
  <c r="M11" i="3"/>
  <c r="K13" i="3"/>
  <c r="M12" i="5" l="1"/>
  <c r="M13" i="5" s="1"/>
  <c r="N11" i="5"/>
  <c r="L13" i="5"/>
  <c r="M12" i="3"/>
  <c r="M13" i="3" s="1"/>
  <c r="N11" i="3"/>
  <c r="O11" i="5" l="1"/>
  <c r="N12" i="5"/>
  <c r="N13" i="5" s="1"/>
  <c r="O11" i="3"/>
  <c r="N12" i="3"/>
  <c r="N13" i="3" s="1"/>
  <c r="P11" i="5" l="1"/>
  <c r="O12" i="5"/>
  <c r="O13" i="5" s="1"/>
  <c r="P11" i="3"/>
  <c r="O12" i="3"/>
  <c r="O13" i="3" s="1"/>
  <c r="P12" i="5" l="1"/>
  <c r="P13" i="5" s="1"/>
  <c r="Q11" i="5"/>
  <c r="P12" i="3"/>
  <c r="P13" i="3" s="1"/>
  <c r="Q11" i="3"/>
  <c r="Q12" i="5" l="1"/>
  <c r="Q13" i="5" s="1"/>
  <c r="R11" i="5"/>
  <c r="Q12" i="3"/>
  <c r="Q13" i="3" s="1"/>
  <c r="R11" i="3"/>
  <c r="R12" i="5" l="1"/>
  <c r="R13" i="5" s="1"/>
  <c r="S11" i="5"/>
  <c r="S11" i="3"/>
  <c r="R12" i="3"/>
  <c r="R13" i="3" s="1"/>
  <c r="T11" i="5" l="1"/>
  <c r="S12" i="5"/>
  <c r="S13" i="5" s="1"/>
  <c r="T11" i="3"/>
  <c r="S12" i="3"/>
  <c r="S13" i="3" s="1"/>
  <c r="T12" i="5" l="1"/>
  <c r="T13" i="5" s="1"/>
  <c r="U11" i="5"/>
  <c r="T12" i="3"/>
  <c r="T13" i="3" s="1"/>
  <c r="U11" i="3"/>
  <c r="U12" i="5" l="1"/>
  <c r="U13" i="5" s="1"/>
  <c r="V11" i="5"/>
  <c r="U12" i="3"/>
  <c r="U13" i="3" s="1"/>
  <c r="V11" i="3"/>
  <c r="W11" i="5" l="1"/>
  <c r="V12" i="5"/>
  <c r="V13" i="5" s="1"/>
  <c r="W11" i="3"/>
  <c r="V12" i="3"/>
  <c r="V13" i="3" s="1"/>
  <c r="X11" i="5" l="1"/>
  <c r="W12" i="5"/>
  <c r="W13" i="5" s="1"/>
  <c r="X11" i="3"/>
  <c r="W12" i="3"/>
  <c r="W13" i="3" s="1"/>
  <c r="Y11" i="5" l="1"/>
  <c r="X12" i="5"/>
  <c r="X13" i="5" s="1"/>
  <c r="X12" i="3"/>
  <c r="X13" i="3" s="1"/>
  <c r="Y11" i="3"/>
  <c r="Y12" i="5" l="1"/>
  <c r="Y13" i="5" s="1"/>
  <c r="Z11" i="5"/>
  <c r="Y12" i="3"/>
  <c r="Y13" i="3" s="1"/>
  <c r="Z11" i="3"/>
  <c r="AA11" i="5" l="1"/>
  <c r="Z12" i="5"/>
  <c r="Z13" i="5" s="1"/>
  <c r="AA11" i="3"/>
  <c r="Z12" i="3"/>
  <c r="Z13" i="3" s="1"/>
  <c r="AB11" i="5" l="1"/>
  <c r="AA12" i="5"/>
  <c r="AA13" i="5" s="1"/>
  <c r="AB11" i="3"/>
  <c r="AA12" i="3"/>
  <c r="AA13" i="3" s="1"/>
  <c r="AB12" i="5" l="1"/>
  <c r="AB13" i="5" s="1"/>
  <c r="AC11" i="5"/>
  <c r="AB12" i="3"/>
  <c r="AB13" i="3" s="1"/>
  <c r="AC11" i="3"/>
  <c r="AC12" i="5" l="1"/>
  <c r="AC13" i="5" s="1"/>
  <c r="AD11" i="5"/>
  <c r="AC12" i="3"/>
  <c r="AC13" i="3" s="1"/>
  <c r="AD11" i="3"/>
  <c r="AD12" i="5" l="1"/>
  <c r="AD13" i="5" s="1"/>
  <c r="AE11" i="5"/>
  <c r="AE11" i="3"/>
  <c r="AD12" i="3"/>
  <c r="AD13" i="3" s="1"/>
  <c r="AF11" i="5" l="1"/>
  <c r="AE12" i="5"/>
  <c r="AE13" i="5" s="1"/>
  <c r="AF11" i="3"/>
  <c r="AE12" i="3"/>
  <c r="AE13" i="3" s="1"/>
  <c r="AG11" i="5" l="1"/>
  <c r="AF12" i="5"/>
  <c r="AF13" i="5" s="1"/>
  <c r="AF12" i="3"/>
  <c r="AF13" i="3" s="1"/>
  <c r="AG11" i="3"/>
  <c r="AG12" i="5" l="1"/>
  <c r="AG13" i="5" s="1"/>
  <c r="AH11" i="5"/>
  <c r="AG12" i="3"/>
  <c r="AG13" i="3" s="1"/>
  <c r="AH11" i="3"/>
  <c r="AI11" i="5" l="1"/>
  <c r="AH12" i="5"/>
  <c r="AH13" i="5" s="1"/>
  <c r="AI11" i="3"/>
  <c r="AH12" i="3"/>
  <c r="AH13" i="3" s="1"/>
  <c r="AJ11" i="5" l="1"/>
  <c r="AI12" i="5"/>
  <c r="AI13" i="5" s="1"/>
  <c r="AJ11" i="3"/>
  <c r="AI12" i="3"/>
  <c r="AI13" i="3" s="1"/>
  <c r="AJ12" i="5" l="1"/>
  <c r="AJ13" i="5" s="1"/>
  <c r="AK11" i="5"/>
  <c r="AJ12" i="3"/>
  <c r="AJ13" i="3" s="1"/>
  <c r="AK11" i="3"/>
  <c r="AK12" i="5" l="1"/>
  <c r="AK13" i="5" s="1"/>
  <c r="AL11" i="5"/>
  <c r="AK12" i="3"/>
  <c r="AK13" i="3" s="1"/>
  <c r="AL11" i="3"/>
  <c r="AM11" i="5" l="1"/>
  <c r="AL12" i="5"/>
  <c r="AL13" i="5" s="1"/>
  <c r="AM11" i="3"/>
  <c r="AL12" i="3"/>
  <c r="AL13" i="3" s="1"/>
  <c r="AN11" i="5" l="1"/>
  <c r="AM12" i="5"/>
  <c r="AM13" i="5" s="1"/>
  <c r="AN11" i="3"/>
  <c r="AM12" i="3"/>
  <c r="AM13" i="3" s="1"/>
  <c r="AN12" i="5" l="1"/>
  <c r="AN13" i="5" s="1"/>
  <c r="AO11" i="5"/>
  <c r="AN12" i="3"/>
  <c r="AN13" i="3" s="1"/>
  <c r="AO11" i="3"/>
  <c r="AO12" i="5" l="1"/>
  <c r="AO13" i="5" s="1"/>
  <c r="AP11" i="5"/>
  <c r="AO12" i="3"/>
  <c r="AO13" i="3" s="1"/>
  <c r="AP11" i="3"/>
  <c r="AP12" i="5" l="1"/>
  <c r="AP13" i="5" s="1"/>
  <c r="AQ11" i="5"/>
  <c r="AQ12" i="5" s="1"/>
  <c r="AQ11" i="3"/>
  <c r="AQ12" i="3" s="1"/>
  <c r="AP12" i="3"/>
  <c r="AP13" i="3" s="1"/>
  <c r="AQ13" i="5" l="1"/>
  <c r="AQ13" i="3"/>
  <c r="R45" i="1" l="1"/>
  <c r="U45" i="1"/>
  <c r="AF45" i="1"/>
  <c r="AB45" i="1" l="1"/>
  <c r="AI45" i="1"/>
  <c r="L45" i="1"/>
  <c r="W45" i="1"/>
  <c r="AG45" i="1"/>
  <c r="P45" i="1"/>
  <c r="AM45" i="1"/>
  <c r="I45" i="1"/>
  <c r="S45" i="1"/>
  <c r="AK45" i="1"/>
  <c r="X45" i="1"/>
  <c r="H45" i="1"/>
  <c r="Q45" i="1"/>
  <c r="AE45" i="1"/>
  <c r="O45" i="1"/>
  <c r="AC45" i="1"/>
  <c r="AH45" i="1"/>
  <c r="AJ45" i="1"/>
  <c r="T45" i="1"/>
  <c r="AO45" i="1"/>
  <c r="AQ45" i="1"/>
  <c r="AA45" i="1"/>
  <c r="K45" i="1"/>
  <c r="Y45" i="1"/>
  <c r="N45" i="1"/>
  <c r="AP45" i="1"/>
  <c r="AN45" i="1"/>
  <c r="Z45" i="1"/>
  <c r="M45" i="1"/>
  <c r="AD45" i="1"/>
  <c r="J45" i="1"/>
  <c r="AL45" i="1"/>
  <c r="V45" i="1"/>
  <c r="D48" i="2" l="1"/>
  <c r="AR40" i="2"/>
  <c r="AR45" i="2" s="1"/>
  <c r="AQ40" i="2"/>
  <c r="AQ45" i="2" s="1"/>
  <c r="AP40" i="2"/>
  <c r="AP45" i="2" s="1"/>
  <c r="AO40" i="2"/>
  <c r="AO45" i="2" s="1"/>
  <c r="AN40" i="2"/>
  <c r="AN45" i="2" s="1"/>
  <c r="AM40" i="2"/>
  <c r="AM45" i="2" s="1"/>
  <c r="AL40" i="2"/>
  <c r="AL45" i="2" s="1"/>
  <c r="AK40" i="2"/>
  <c r="AK45" i="2" s="1"/>
  <c r="AJ40" i="2"/>
  <c r="AJ45" i="2" s="1"/>
  <c r="AI40" i="2"/>
  <c r="AI45" i="2" s="1"/>
  <c r="AH40" i="2"/>
  <c r="AH45" i="2" s="1"/>
  <c r="AG40" i="2"/>
  <c r="AG45" i="2" s="1"/>
  <c r="AF40" i="2"/>
  <c r="AF45" i="2" s="1"/>
  <c r="AE40" i="2"/>
  <c r="AE45" i="2" s="1"/>
  <c r="AD40" i="2"/>
  <c r="AD45" i="2" s="1"/>
  <c r="AC40" i="2"/>
  <c r="AC45" i="2" s="1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H40" i="2"/>
  <c r="G40" i="2"/>
  <c r="F40" i="2"/>
  <c r="F40" i="9" s="1"/>
  <c r="D35" i="2"/>
  <c r="F32" i="2"/>
  <c r="D31" i="2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F59" i="5" s="1"/>
  <c r="E67" i="1"/>
  <c r="E59" i="5" s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F56" i="5" s="1"/>
  <c r="E64" i="1"/>
  <c r="E56" i="5" s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F53" i="5" s="1"/>
  <c r="E53" i="5"/>
  <c r="F43" i="1"/>
  <c r="G32" i="9" s="1"/>
  <c r="E14" i="1"/>
  <c r="E15" i="1" l="1"/>
  <c r="F1" i="9"/>
  <c r="G45" i="2"/>
  <c r="G40" i="9"/>
  <c r="G45" i="9" s="1"/>
  <c r="R45" i="2"/>
  <c r="R40" i="9"/>
  <c r="R45" i="9" s="1"/>
  <c r="V45" i="2"/>
  <c r="V40" i="9"/>
  <c r="V45" i="9" s="1"/>
  <c r="Z45" i="2"/>
  <c r="Z40" i="9"/>
  <c r="Z45" i="9" s="1"/>
  <c r="H45" i="2"/>
  <c r="H40" i="9"/>
  <c r="H45" i="9" s="1"/>
  <c r="O45" i="2"/>
  <c r="O40" i="9"/>
  <c r="O45" i="9" s="1"/>
  <c r="S45" i="2"/>
  <c r="S40" i="9"/>
  <c r="S45" i="9" s="1"/>
  <c r="W45" i="2"/>
  <c r="W40" i="9"/>
  <c r="W45" i="9" s="1"/>
  <c r="AA45" i="2"/>
  <c r="AA40" i="9"/>
  <c r="AA45" i="9" s="1"/>
  <c r="L45" i="2"/>
  <c r="L40" i="9"/>
  <c r="L45" i="9" s="1"/>
  <c r="X45" i="2"/>
  <c r="X40" i="9"/>
  <c r="AB45" i="2"/>
  <c r="AB40" i="9"/>
  <c r="AB45" i="9" s="1"/>
  <c r="N45" i="2"/>
  <c r="N40" i="9"/>
  <c r="N45" i="9" s="1"/>
  <c r="P45" i="2"/>
  <c r="P40" i="9"/>
  <c r="T45" i="2"/>
  <c r="T40" i="9"/>
  <c r="F45" i="9"/>
  <c r="M45" i="2"/>
  <c r="M40" i="9"/>
  <c r="M45" i="9" s="1"/>
  <c r="Q45" i="2"/>
  <c r="Q40" i="9"/>
  <c r="Q45" i="9" s="1"/>
  <c r="U45" i="2"/>
  <c r="U40" i="9"/>
  <c r="U45" i="9" s="1"/>
  <c r="Y45" i="2"/>
  <c r="Y40" i="9"/>
  <c r="Y45" i="9" s="1"/>
  <c r="F45" i="2"/>
  <c r="G32" i="2"/>
  <c r="F36" i="5"/>
  <c r="F40" i="3"/>
  <c r="G32" i="4" s="1"/>
  <c r="G33" i="4" s="1"/>
  <c r="G32" i="6"/>
  <c r="G33" i="6" s="1"/>
  <c r="F14" i="1"/>
  <c r="F1" i="6"/>
  <c r="F1" i="4"/>
  <c r="E16" i="1"/>
  <c r="F1" i="2"/>
  <c r="G43" i="1"/>
  <c r="H32" i="9" s="1"/>
  <c r="H33" i="9" s="1"/>
  <c r="J40" i="2"/>
  <c r="I40" i="2"/>
  <c r="I40" i="9" s="1"/>
  <c r="I45" i="9" s="1"/>
  <c r="G14" i="1" l="1"/>
  <c r="H1" i="9" s="1"/>
  <c r="G1" i="9"/>
  <c r="F3" i="6"/>
  <c r="F6" i="6" s="1"/>
  <c r="F3" i="9"/>
  <c r="P45" i="9"/>
  <c r="J45" i="2"/>
  <c r="J40" i="9"/>
  <c r="T45" i="9"/>
  <c r="X45" i="9"/>
  <c r="D40" i="2"/>
  <c r="F11" i="6"/>
  <c r="F17" i="6"/>
  <c r="F16" i="6"/>
  <c r="F22" i="6"/>
  <c r="F3" i="2"/>
  <c r="F22" i="2" s="1"/>
  <c r="F3" i="4"/>
  <c r="I45" i="2"/>
  <c r="F15" i="1"/>
  <c r="F16" i="1" s="1"/>
  <c r="G3" i="9" s="1"/>
  <c r="G1" i="2"/>
  <c r="H32" i="2"/>
  <c r="G36" i="5"/>
  <c r="G40" i="3"/>
  <c r="H32" i="4" s="1"/>
  <c r="H33" i="4" s="1"/>
  <c r="H32" i="6"/>
  <c r="H33" i="6" s="1"/>
  <c r="H1" i="6"/>
  <c r="H1" i="4"/>
  <c r="G1" i="6"/>
  <c r="G1" i="4"/>
  <c r="H43" i="1"/>
  <c r="I32" i="9" s="1"/>
  <c r="I33" i="9" s="1"/>
  <c r="H1" i="2"/>
  <c r="G15" i="1"/>
  <c r="H14" i="1"/>
  <c r="I1" i="9" s="1"/>
  <c r="F8" i="6" l="1"/>
  <c r="F23" i="6"/>
  <c r="F19" i="6"/>
  <c r="F45" i="6"/>
  <c r="F47" i="6" s="1"/>
  <c r="F29" i="6"/>
  <c r="F10" i="6"/>
  <c r="F24" i="6"/>
  <c r="F5" i="6"/>
  <c r="F12" i="6"/>
  <c r="F27" i="6"/>
  <c r="F13" i="6"/>
  <c r="G5" i="9"/>
  <c r="G16" i="9"/>
  <c r="G22" i="9"/>
  <c r="G10" i="9"/>
  <c r="G24" i="9"/>
  <c r="G6" i="9"/>
  <c r="G7" i="9"/>
  <c r="G18" i="9"/>
  <c r="G11" i="9"/>
  <c r="G12" i="9"/>
  <c r="G8" i="9"/>
  <c r="G17" i="9"/>
  <c r="G25" i="9"/>
  <c r="G13" i="9"/>
  <c r="G19" i="9"/>
  <c r="G30" i="9"/>
  <c r="G27" i="9"/>
  <c r="G28" i="9" s="1"/>
  <c r="G23" i="9"/>
  <c r="G29" i="9"/>
  <c r="G43" i="9"/>
  <c r="G44" i="9" s="1"/>
  <c r="F25" i="6"/>
  <c r="F30" i="6"/>
  <c r="F18" i="6"/>
  <c r="F7" i="6"/>
  <c r="F18" i="9"/>
  <c r="F24" i="9"/>
  <c r="F6" i="9"/>
  <c r="F11" i="9"/>
  <c r="F22" i="9"/>
  <c r="F23" i="9"/>
  <c r="F12" i="9"/>
  <c r="F17" i="9"/>
  <c r="F10" i="9"/>
  <c r="F5" i="9"/>
  <c r="F7" i="9"/>
  <c r="F27" i="9"/>
  <c r="F16" i="9"/>
  <c r="F43" i="9"/>
  <c r="F44" i="9" s="1"/>
  <c r="F29" i="9"/>
  <c r="F30" i="9"/>
  <c r="F34" i="9" s="1"/>
  <c r="F35" i="9" s="1"/>
  <c r="F36" i="9" s="1"/>
  <c r="F19" i="9"/>
  <c r="F13" i="9"/>
  <c r="F25" i="9"/>
  <c r="F8" i="9"/>
  <c r="F24" i="2"/>
  <c r="J45" i="9"/>
  <c r="D40" i="9"/>
  <c r="F23" i="2"/>
  <c r="F39" i="6"/>
  <c r="F28" i="6"/>
  <c r="F34" i="6"/>
  <c r="F35" i="6" s="1"/>
  <c r="F36" i="6" s="1"/>
  <c r="F44" i="6"/>
  <c r="F27" i="4"/>
  <c r="F39" i="4" s="1"/>
  <c r="F19" i="4"/>
  <c r="F30" i="4"/>
  <c r="F22" i="4"/>
  <c r="F16" i="4"/>
  <c r="F43" i="4"/>
  <c r="F29" i="4"/>
  <c r="F17" i="4"/>
  <c r="F8" i="4"/>
  <c r="F13" i="4"/>
  <c r="F11" i="4"/>
  <c r="F12" i="4"/>
  <c r="F7" i="4"/>
  <c r="F6" i="4"/>
  <c r="F10" i="4"/>
  <c r="F29" i="2"/>
  <c r="F25" i="2"/>
  <c r="F27" i="2"/>
  <c r="F43" i="2"/>
  <c r="F5" i="2"/>
  <c r="F12" i="2"/>
  <c r="F8" i="2"/>
  <c r="F16" i="2"/>
  <c r="F19" i="2"/>
  <c r="F13" i="2"/>
  <c r="F5" i="4"/>
  <c r="F25" i="4"/>
  <c r="F24" i="4"/>
  <c r="F23" i="4"/>
  <c r="F18" i="4"/>
  <c r="F6" i="2"/>
  <c r="F7" i="2"/>
  <c r="F17" i="2"/>
  <c r="F18" i="2"/>
  <c r="F10" i="2"/>
  <c r="F11" i="2"/>
  <c r="H40" i="3"/>
  <c r="I32" i="4" s="1"/>
  <c r="I33" i="4" s="1"/>
  <c r="H36" i="5"/>
  <c r="I32" i="2"/>
  <c r="I33" i="2" s="1"/>
  <c r="I32" i="6"/>
  <c r="I33" i="6" s="1"/>
  <c r="H15" i="1"/>
  <c r="H16" i="1" s="1"/>
  <c r="I3" i="9" s="1"/>
  <c r="I1" i="6"/>
  <c r="I1" i="4"/>
  <c r="G3" i="2"/>
  <c r="G3" i="6"/>
  <c r="G3" i="4"/>
  <c r="I43" i="1"/>
  <c r="J32" i="9" s="1"/>
  <c r="G16" i="1"/>
  <c r="H3" i="9" s="1"/>
  <c r="I1" i="2"/>
  <c r="I14" i="1"/>
  <c r="J1" i="9" s="1"/>
  <c r="I5" i="9" l="1"/>
  <c r="I22" i="9"/>
  <c r="I12" i="9"/>
  <c r="I6" i="9"/>
  <c r="I43" i="9"/>
  <c r="I44" i="9" s="1"/>
  <c r="I16" i="9"/>
  <c r="I24" i="9"/>
  <c r="I27" i="9"/>
  <c r="I18" i="9"/>
  <c r="I10" i="9"/>
  <c r="I17" i="9"/>
  <c r="I30" i="9"/>
  <c r="I34" i="9" s="1"/>
  <c r="I35" i="9" s="1"/>
  <c r="I36" i="9" s="1"/>
  <c r="I11" i="9"/>
  <c r="I19" i="9"/>
  <c r="I7" i="9"/>
  <c r="I8" i="9"/>
  <c r="I13" i="9"/>
  <c r="I25" i="9"/>
  <c r="I23" i="9"/>
  <c r="I29" i="9"/>
  <c r="H24" i="9"/>
  <c r="H6" i="9"/>
  <c r="H11" i="9"/>
  <c r="H17" i="9"/>
  <c r="H23" i="9"/>
  <c r="H22" i="9"/>
  <c r="H10" i="9"/>
  <c r="H18" i="9"/>
  <c r="H7" i="9"/>
  <c r="H16" i="9"/>
  <c r="H5" i="9"/>
  <c r="H29" i="9"/>
  <c r="H25" i="9"/>
  <c r="H8" i="9"/>
  <c r="H12" i="9"/>
  <c r="H30" i="9"/>
  <c r="H34" i="9" s="1"/>
  <c r="H43" i="9"/>
  <c r="H44" i="9" s="1"/>
  <c r="H27" i="9"/>
  <c r="H19" i="9"/>
  <c r="H13" i="9"/>
  <c r="F28" i="9"/>
  <c r="G22" i="4"/>
  <c r="G16" i="4"/>
  <c r="G17" i="4"/>
  <c r="G6" i="4"/>
  <c r="G10" i="4"/>
  <c r="G8" i="4"/>
  <c r="G7" i="4"/>
  <c r="G12" i="4"/>
  <c r="G5" i="4"/>
  <c r="G11" i="4"/>
  <c r="G13" i="4"/>
  <c r="F46" i="4"/>
  <c r="G16" i="2"/>
  <c r="F39" i="2"/>
  <c r="F39" i="9" s="1"/>
  <c r="F28" i="2"/>
  <c r="F42" i="4"/>
  <c r="F34" i="4"/>
  <c r="F35" i="4" s="1"/>
  <c r="F36" i="4" s="1"/>
  <c r="F44" i="2"/>
  <c r="F44" i="4"/>
  <c r="G45" i="6"/>
  <c r="G18" i="6"/>
  <c r="G17" i="6"/>
  <c r="G16" i="6"/>
  <c r="G10" i="6"/>
  <c r="G8" i="6"/>
  <c r="G5" i="6"/>
  <c r="G11" i="6"/>
  <c r="G6" i="6"/>
  <c r="G12" i="6"/>
  <c r="G7" i="6"/>
  <c r="F28" i="4"/>
  <c r="G13" i="2"/>
  <c r="G12" i="2"/>
  <c r="G7" i="2"/>
  <c r="G8" i="2"/>
  <c r="G43" i="4"/>
  <c r="G46" i="4" s="1"/>
  <c r="G17" i="2"/>
  <c r="G11" i="2"/>
  <c r="G10" i="2"/>
  <c r="G5" i="2"/>
  <c r="G6" i="2"/>
  <c r="G43" i="2"/>
  <c r="G44" i="2" s="1"/>
  <c r="J43" i="1"/>
  <c r="I40" i="3"/>
  <c r="J32" i="4" s="1"/>
  <c r="J33" i="4" s="1"/>
  <c r="I36" i="5"/>
  <c r="J32" i="6"/>
  <c r="J33" i="6" s="1"/>
  <c r="G22" i="2"/>
  <c r="G29" i="2"/>
  <c r="G29" i="4"/>
  <c r="G18" i="4"/>
  <c r="G23" i="4"/>
  <c r="G24" i="4"/>
  <c r="G24" i="2"/>
  <c r="H3" i="2"/>
  <c r="H3" i="6"/>
  <c r="H3" i="4"/>
  <c r="I3" i="2"/>
  <c r="I3" i="6"/>
  <c r="I3" i="4"/>
  <c r="J1" i="4"/>
  <c r="J1" i="6"/>
  <c r="G23" i="2"/>
  <c r="G18" i="2"/>
  <c r="G22" i="6"/>
  <c r="G29" i="6"/>
  <c r="G24" i="6"/>
  <c r="G23" i="6"/>
  <c r="J32" i="2"/>
  <c r="J1" i="2"/>
  <c r="I15" i="1"/>
  <c r="J14" i="1"/>
  <c r="K1" i="9" s="1"/>
  <c r="H28" i="9" l="1"/>
  <c r="K32" i="2"/>
  <c r="K32" i="9"/>
  <c r="H36" i="9"/>
  <c r="H35" i="9"/>
  <c r="I28" i="9"/>
  <c r="H17" i="4"/>
  <c r="H22" i="4"/>
  <c r="H16" i="4"/>
  <c r="H25" i="4"/>
  <c r="H8" i="4"/>
  <c r="H13" i="4"/>
  <c r="H12" i="4"/>
  <c r="H5" i="4"/>
  <c r="H6" i="4"/>
  <c r="H11" i="4"/>
  <c r="H7" i="4"/>
  <c r="H10" i="4"/>
  <c r="I22" i="4"/>
  <c r="I16" i="4"/>
  <c r="I17" i="4"/>
  <c r="I11" i="4"/>
  <c r="I13" i="4"/>
  <c r="I12" i="4"/>
  <c r="I5" i="4"/>
  <c r="I10" i="4"/>
  <c r="I6" i="4"/>
  <c r="I8" i="4"/>
  <c r="I7" i="4"/>
  <c r="H16" i="2"/>
  <c r="H8" i="2"/>
  <c r="I19" i="2"/>
  <c r="I16" i="2"/>
  <c r="G47" i="6"/>
  <c r="I45" i="6"/>
  <c r="I47" i="6" s="1"/>
  <c r="I18" i="6"/>
  <c r="I17" i="6"/>
  <c r="I16" i="6"/>
  <c r="I7" i="6"/>
  <c r="I12" i="6"/>
  <c r="I10" i="6"/>
  <c r="I8" i="6"/>
  <c r="I5" i="6"/>
  <c r="I11" i="6"/>
  <c r="I6" i="6"/>
  <c r="H17" i="6"/>
  <c r="H16" i="6"/>
  <c r="H18" i="6"/>
  <c r="H12" i="6"/>
  <c r="H10" i="6"/>
  <c r="H8" i="6"/>
  <c r="H5" i="6"/>
  <c r="H11" i="6"/>
  <c r="H6" i="6"/>
  <c r="H7" i="6"/>
  <c r="K43" i="1"/>
  <c r="L32" i="9" s="1"/>
  <c r="I12" i="2"/>
  <c r="I7" i="2"/>
  <c r="I13" i="2"/>
  <c r="H12" i="2"/>
  <c r="H13" i="2"/>
  <c r="H7" i="2"/>
  <c r="I8" i="2"/>
  <c r="G44" i="4"/>
  <c r="I25" i="2"/>
  <c r="H30" i="2"/>
  <c r="H27" i="2"/>
  <c r="H29" i="2"/>
  <c r="I17" i="2"/>
  <c r="H17" i="2"/>
  <c r="H43" i="2"/>
  <c r="H11" i="2"/>
  <c r="H10" i="2"/>
  <c r="H6" i="2"/>
  <c r="H5" i="2"/>
  <c r="I6" i="2"/>
  <c r="I5" i="2"/>
  <c r="I11" i="2"/>
  <c r="I10" i="2"/>
  <c r="H45" i="6"/>
  <c r="H43" i="4"/>
  <c r="H44" i="4" s="1"/>
  <c r="I43" i="4"/>
  <c r="I46" i="4" s="1"/>
  <c r="I43" i="2"/>
  <c r="I44" i="2" s="1"/>
  <c r="G25" i="2"/>
  <c r="J40" i="3"/>
  <c r="K32" i="4" s="1"/>
  <c r="K33" i="4" s="1"/>
  <c r="J36" i="5"/>
  <c r="K32" i="6"/>
  <c r="K33" i="6" s="1"/>
  <c r="H22" i="2"/>
  <c r="I29" i="2"/>
  <c r="I29" i="6"/>
  <c r="H24" i="4"/>
  <c r="H29" i="4"/>
  <c r="H18" i="4"/>
  <c r="H23" i="4"/>
  <c r="I23" i="4"/>
  <c r="I24" i="4"/>
  <c r="I18" i="4"/>
  <c r="I29" i="4"/>
  <c r="H18" i="2"/>
  <c r="I18" i="2"/>
  <c r="I24" i="2"/>
  <c r="I22" i="2"/>
  <c r="I23" i="2"/>
  <c r="H23" i="2"/>
  <c r="G25" i="4"/>
  <c r="G13" i="6"/>
  <c r="G19" i="6" s="1"/>
  <c r="H24" i="2"/>
  <c r="G25" i="6"/>
  <c r="G19" i="2"/>
  <c r="H29" i="6"/>
  <c r="H22" i="6"/>
  <c r="H23" i="6"/>
  <c r="H13" i="6"/>
  <c r="H24" i="6"/>
  <c r="K1" i="6"/>
  <c r="K1" i="4"/>
  <c r="I23" i="6"/>
  <c r="I22" i="6"/>
  <c r="I24" i="6"/>
  <c r="F30" i="2"/>
  <c r="F42" i="2" s="1"/>
  <c r="F42" i="9" s="1"/>
  <c r="F46" i="9" s="1"/>
  <c r="L32" i="2"/>
  <c r="K1" i="2"/>
  <c r="J15" i="1"/>
  <c r="J16" i="1" s="1"/>
  <c r="K3" i="9" s="1"/>
  <c r="K14" i="1"/>
  <c r="L1" i="9" s="1"/>
  <c r="I16" i="1"/>
  <c r="J3" i="9" s="1"/>
  <c r="L32" i="6" l="1"/>
  <c r="L33" i="6" s="1"/>
  <c r="K40" i="3"/>
  <c r="L32" i="4" s="1"/>
  <c r="L33" i="4" s="1"/>
  <c r="L43" i="1"/>
  <c r="M32" i="9" s="1"/>
  <c r="K36" i="5"/>
  <c r="K17" i="9"/>
  <c r="K24" i="9"/>
  <c r="K6" i="9"/>
  <c r="K11" i="9"/>
  <c r="K22" i="9"/>
  <c r="K23" i="9"/>
  <c r="K18" i="9"/>
  <c r="K12" i="9"/>
  <c r="K7" i="9"/>
  <c r="K19" i="9"/>
  <c r="K27" i="9" s="1"/>
  <c r="K28" i="9" s="1"/>
  <c r="K16" i="9"/>
  <c r="K43" i="9"/>
  <c r="K44" i="9" s="1"/>
  <c r="K13" i="9"/>
  <c r="K10" i="9"/>
  <c r="K25" i="9"/>
  <c r="K8" i="9"/>
  <c r="K5" i="9"/>
  <c r="K29" i="9"/>
  <c r="K30" i="9" s="1"/>
  <c r="J17" i="9"/>
  <c r="J22" i="9"/>
  <c r="J11" i="9"/>
  <c r="J10" i="9"/>
  <c r="J12" i="9"/>
  <c r="J16" i="9"/>
  <c r="J5" i="9"/>
  <c r="J23" i="9"/>
  <c r="J7" i="9"/>
  <c r="J18" i="9"/>
  <c r="J43" i="9"/>
  <c r="J8" i="9"/>
  <c r="J27" i="9"/>
  <c r="J28" i="9" s="1"/>
  <c r="J24" i="9"/>
  <c r="J19" i="9"/>
  <c r="J6" i="9"/>
  <c r="J13" i="9"/>
  <c r="J25" i="9"/>
  <c r="J29" i="9"/>
  <c r="J30" i="9"/>
  <c r="H44" i="2"/>
  <c r="I44" i="4"/>
  <c r="G27" i="2"/>
  <c r="G39" i="2" s="1"/>
  <c r="H47" i="6"/>
  <c r="H46" i="4"/>
  <c r="H25" i="2"/>
  <c r="L40" i="3"/>
  <c r="M32" i="4" s="1"/>
  <c r="M33" i="4" s="1"/>
  <c r="L36" i="5"/>
  <c r="M32" i="6"/>
  <c r="M33" i="6" s="1"/>
  <c r="G27" i="6"/>
  <c r="G30" i="6" s="1"/>
  <c r="G34" i="6" s="1"/>
  <c r="G36" i="6" s="1"/>
  <c r="I13" i="6"/>
  <c r="I25" i="6"/>
  <c r="F46" i="2"/>
  <c r="G19" i="4"/>
  <c r="H19" i="6"/>
  <c r="H27" i="6" s="1"/>
  <c r="H30" i="6" s="1"/>
  <c r="H34" i="6" s="1"/>
  <c r="H19" i="2"/>
  <c r="H28" i="2" s="1"/>
  <c r="H25" i="6"/>
  <c r="I25" i="4"/>
  <c r="K3" i="2"/>
  <c r="K3" i="4"/>
  <c r="K3" i="6"/>
  <c r="J3" i="2"/>
  <c r="J3" i="6"/>
  <c r="J3" i="4"/>
  <c r="L1" i="6"/>
  <c r="L1" i="4"/>
  <c r="G30" i="2"/>
  <c r="G42" i="2" s="1"/>
  <c r="L1" i="2"/>
  <c r="K15" i="1"/>
  <c r="L14" i="1"/>
  <c r="M1" i="9" s="1"/>
  <c r="M43" i="1"/>
  <c r="N32" i="9" s="1"/>
  <c r="M32" i="2"/>
  <c r="J44" i="9" l="1"/>
  <c r="K13" i="2"/>
  <c r="K16" i="2"/>
  <c r="J25" i="2"/>
  <c r="J16" i="2"/>
  <c r="J17" i="4"/>
  <c r="J22" i="4"/>
  <c r="J16" i="4"/>
  <c r="J10" i="4"/>
  <c r="J7" i="4"/>
  <c r="J13" i="4"/>
  <c r="J11" i="4"/>
  <c r="J8" i="4"/>
  <c r="J12" i="4"/>
  <c r="J5" i="4"/>
  <c r="J6" i="4"/>
  <c r="K22" i="4"/>
  <c r="K16" i="4"/>
  <c r="K17" i="4"/>
  <c r="K8" i="4"/>
  <c r="K6" i="4"/>
  <c r="K10" i="4"/>
  <c r="K7" i="4"/>
  <c r="K11" i="4"/>
  <c r="K13" i="4"/>
  <c r="K12" i="4"/>
  <c r="K5" i="4"/>
  <c r="J45" i="6"/>
  <c r="J47" i="6" s="1"/>
  <c r="J17" i="6"/>
  <c r="J18" i="6"/>
  <c r="J25" i="6"/>
  <c r="J16" i="6"/>
  <c r="J11" i="6"/>
  <c r="J6" i="6"/>
  <c r="J8" i="6"/>
  <c r="J7" i="6"/>
  <c r="J12" i="6"/>
  <c r="J10" i="6"/>
  <c r="J5" i="6"/>
  <c r="K45" i="6"/>
  <c r="K47" i="6" s="1"/>
  <c r="K18" i="6"/>
  <c r="K17" i="6"/>
  <c r="K16" i="6"/>
  <c r="K10" i="6"/>
  <c r="K8" i="6"/>
  <c r="K5" i="6"/>
  <c r="K11" i="6"/>
  <c r="K6" i="6"/>
  <c r="K7" i="6"/>
  <c r="K12" i="6"/>
  <c r="J13" i="2"/>
  <c r="J12" i="2"/>
  <c r="J7" i="2"/>
  <c r="K12" i="2"/>
  <c r="K7" i="2"/>
  <c r="K8" i="2"/>
  <c r="J8" i="2"/>
  <c r="K25" i="2"/>
  <c r="G28" i="2"/>
  <c r="K17" i="2"/>
  <c r="J17" i="2"/>
  <c r="K11" i="2"/>
  <c r="K10" i="2"/>
  <c r="K5" i="2"/>
  <c r="K6" i="2"/>
  <c r="J6" i="2"/>
  <c r="J5" i="2"/>
  <c r="J11" i="2"/>
  <c r="J10" i="2"/>
  <c r="K43" i="4"/>
  <c r="K46" i="4" s="1"/>
  <c r="J43" i="4"/>
  <c r="K43" i="2"/>
  <c r="K44" i="2" s="1"/>
  <c r="J43" i="2"/>
  <c r="H19" i="4"/>
  <c r="H27" i="4" s="1"/>
  <c r="H30" i="4" s="1"/>
  <c r="H42" i="4" s="1"/>
  <c r="H42" i="2"/>
  <c r="G39" i="6"/>
  <c r="G44" i="6"/>
  <c r="G35" i="6"/>
  <c r="M40" i="3"/>
  <c r="N32" i="4" s="1"/>
  <c r="N33" i="4" s="1"/>
  <c r="M36" i="5"/>
  <c r="N32" i="6"/>
  <c r="N33" i="6" s="1"/>
  <c r="G28" i="6"/>
  <c r="J29" i="2"/>
  <c r="G27" i="4"/>
  <c r="G39" i="4" s="1"/>
  <c r="G39" i="9" s="1"/>
  <c r="K29" i="2"/>
  <c r="I19" i="6"/>
  <c r="I27" i="6" s="1"/>
  <c r="I39" i="6" s="1"/>
  <c r="H44" i="6"/>
  <c r="H28" i="6"/>
  <c r="K18" i="4"/>
  <c r="K29" i="4"/>
  <c r="K23" i="4"/>
  <c r="K24" i="4"/>
  <c r="J18" i="4"/>
  <c r="J23" i="4"/>
  <c r="J24" i="4"/>
  <c r="J29" i="4"/>
  <c r="G46" i="2"/>
  <c r="H39" i="6"/>
  <c r="J18" i="2"/>
  <c r="J23" i="2"/>
  <c r="J24" i="2"/>
  <c r="K23" i="2"/>
  <c r="J22" i="2"/>
  <c r="K18" i="2"/>
  <c r="K22" i="2"/>
  <c r="K24" i="2"/>
  <c r="M1" i="6"/>
  <c r="M1" i="4"/>
  <c r="J23" i="6"/>
  <c r="J22" i="6"/>
  <c r="J24" i="6"/>
  <c r="J29" i="6"/>
  <c r="H36" i="6"/>
  <c r="H35" i="6"/>
  <c r="K24" i="6"/>
  <c r="K23" i="6"/>
  <c r="K29" i="6"/>
  <c r="K22" i="6"/>
  <c r="M1" i="2"/>
  <c r="M14" i="1"/>
  <c r="N1" i="9" s="1"/>
  <c r="L15" i="1"/>
  <c r="L16" i="1" s="1"/>
  <c r="M3" i="9" s="1"/>
  <c r="K16" i="1"/>
  <c r="L3" i="9" s="1"/>
  <c r="N43" i="1"/>
  <c r="O32" i="9" s="1"/>
  <c r="N32" i="2"/>
  <c r="H42" i="9" l="1"/>
  <c r="L5" i="9"/>
  <c r="L18" i="9"/>
  <c r="L6" i="9"/>
  <c r="L22" i="9"/>
  <c r="L23" i="9"/>
  <c r="L17" i="9"/>
  <c r="L12" i="9"/>
  <c r="L16" i="9"/>
  <c r="L10" i="9"/>
  <c r="L7" i="9"/>
  <c r="L24" i="9"/>
  <c r="L25" i="9"/>
  <c r="L13" i="9"/>
  <c r="L43" i="9"/>
  <c r="L8" i="9"/>
  <c r="L11" i="9"/>
  <c r="L19" i="9"/>
  <c r="L27" i="9" s="1"/>
  <c r="L28" i="9" s="1"/>
  <c r="L29" i="9"/>
  <c r="M5" i="9"/>
  <c r="M7" i="9"/>
  <c r="M24" i="9"/>
  <c r="M25" i="9"/>
  <c r="M18" i="9"/>
  <c r="M23" i="9"/>
  <c r="M10" i="9"/>
  <c r="M11" i="9"/>
  <c r="M16" i="9"/>
  <c r="M17" i="9"/>
  <c r="M6" i="9"/>
  <c r="M43" i="9"/>
  <c r="M44" i="9" s="1"/>
  <c r="M13" i="9"/>
  <c r="M22" i="9"/>
  <c r="M12" i="9"/>
  <c r="M27" i="9"/>
  <c r="M19" i="9"/>
  <c r="M8" i="9"/>
  <c r="M29" i="9"/>
  <c r="M30" i="9"/>
  <c r="J44" i="2"/>
  <c r="J44" i="4"/>
  <c r="K44" i="4"/>
  <c r="I27" i="2"/>
  <c r="I28" i="2" s="1"/>
  <c r="H34" i="4"/>
  <c r="H36" i="4" s="1"/>
  <c r="H28" i="4"/>
  <c r="H39" i="4"/>
  <c r="J46" i="4"/>
  <c r="H39" i="2"/>
  <c r="G28" i="4"/>
  <c r="G30" i="4"/>
  <c r="G34" i="4" s="1"/>
  <c r="N36" i="5"/>
  <c r="N40" i="3"/>
  <c r="O32" i="4" s="1"/>
  <c r="O33" i="4" s="1"/>
  <c r="O32" i="6"/>
  <c r="O33" i="6" s="1"/>
  <c r="I28" i="6"/>
  <c r="I30" i="6"/>
  <c r="I30" i="2"/>
  <c r="I34" i="2" s="1"/>
  <c r="K13" i="6"/>
  <c r="K19" i="6" s="1"/>
  <c r="K19" i="4"/>
  <c r="J13" i="6"/>
  <c r="I19" i="4"/>
  <c r="K25" i="6"/>
  <c r="J25" i="4"/>
  <c r="K25" i="4"/>
  <c r="M3" i="2"/>
  <c r="M16" i="2" s="1"/>
  <c r="M3" i="6"/>
  <c r="M3" i="4"/>
  <c r="N1" i="6"/>
  <c r="N1" i="4"/>
  <c r="L3" i="2"/>
  <c r="L16" i="2" s="1"/>
  <c r="L3" i="4"/>
  <c r="L3" i="6"/>
  <c r="M15" i="1"/>
  <c r="N14" i="1"/>
  <c r="O1" i="9" s="1"/>
  <c r="N1" i="2"/>
  <c r="O32" i="2"/>
  <c r="O43" i="1"/>
  <c r="P32" i="9" s="1"/>
  <c r="M28" i="9" l="1"/>
  <c r="L44" i="9"/>
  <c r="L30" i="9"/>
  <c r="H46" i="2"/>
  <c r="H39" i="9"/>
  <c r="H46" i="9" s="1"/>
  <c r="L17" i="4"/>
  <c r="L22" i="4"/>
  <c r="L16" i="4"/>
  <c r="L13" i="4"/>
  <c r="L12" i="4"/>
  <c r="L5" i="4"/>
  <c r="L8" i="4"/>
  <c r="L6" i="4"/>
  <c r="L10" i="4"/>
  <c r="L11" i="4"/>
  <c r="L7" i="4"/>
  <c r="M22" i="4"/>
  <c r="M16" i="4"/>
  <c r="M17" i="4"/>
  <c r="M13" i="4"/>
  <c r="M11" i="4"/>
  <c r="M12" i="4"/>
  <c r="M5" i="4"/>
  <c r="M7" i="4"/>
  <c r="M8" i="4"/>
  <c r="M6" i="4"/>
  <c r="M10" i="4"/>
  <c r="I39" i="2"/>
  <c r="L45" i="6"/>
  <c r="L47" i="6" s="1"/>
  <c r="L17" i="6"/>
  <c r="L16" i="6"/>
  <c r="L18" i="6"/>
  <c r="L12" i="6"/>
  <c r="L10" i="6"/>
  <c r="L8" i="6"/>
  <c r="L5" i="6"/>
  <c r="L11" i="6"/>
  <c r="L6" i="6"/>
  <c r="L7" i="6"/>
  <c r="M45" i="6"/>
  <c r="M47" i="6" s="1"/>
  <c r="M17" i="6"/>
  <c r="M16" i="6"/>
  <c r="M18" i="6"/>
  <c r="M7" i="6"/>
  <c r="M12" i="6"/>
  <c r="M10" i="6"/>
  <c r="M8" i="6"/>
  <c r="M5" i="6"/>
  <c r="M11" i="6"/>
  <c r="M6" i="6"/>
  <c r="M12" i="2"/>
  <c r="M7" i="2"/>
  <c r="M13" i="2"/>
  <c r="L7" i="2"/>
  <c r="L13" i="2"/>
  <c r="L12" i="2"/>
  <c r="M8" i="2"/>
  <c r="L8" i="2"/>
  <c r="M19" i="2"/>
  <c r="I36" i="2"/>
  <c r="I35" i="2"/>
  <c r="L17" i="2"/>
  <c r="M17" i="2"/>
  <c r="M43" i="2"/>
  <c r="M44" i="2" s="1"/>
  <c r="M6" i="2"/>
  <c r="M11" i="2"/>
  <c r="M10" i="2"/>
  <c r="M5" i="2"/>
  <c r="L11" i="2"/>
  <c r="L10" i="2"/>
  <c r="L6" i="2"/>
  <c r="L5" i="2"/>
  <c r="H35" i="4"/>
  <c r="G42" i="4"/>
  <c r="G42" i="9" s="1"/>
  <c r="G46" i="9" s="1"/>
  <c r="M43" i="4"/>
  <c r="M46" i="4" s="1"/>
  <c r="L43" i="4"/>
  <c r="L43" i="2"/>
  <c r="K27" i="4"/>
  <c r="K30" i="4" s="1"/>
  <c r="K42" i="4" s="1"/>
  <c r="K27" i="6"/>
  <c r="K30" i="6" s="1"/>
  <c r="K34" i="6" s="1"/>
  <c r="K36" i="6" s="1"/>
  <c r="J19" i="2"/>
  <c r="O36" i="5"/>
  <c r="O40" i="3"/>
  <c r="P32" i="4" s="1"/>
  <c r="P33" i="4" s="1"/>
  <c r="P32" i="6"/>
  <c r="P33" i="6" s="1"/>
  <c r="I27" i="4"/>
  <c r="I28" i="4" s="1"/>
  <c r="L22" i="2"/>
  <c r="L29" i="2"/>
  <c r="M29" i="2"/>
  <c r="I34" i="6"/>
  <c r="I44" i="6"/>
  <c r="L24" i="4"/>
  <c r="L18" i="4"/>
  <c r="L23" i="4"/>
  <c r="L29" i="4"/>
  <c r="M23" i="4"/>
  <c r="M24" i="4"/>
  <c r="M18" i="4"/>
  <c r="M29" i="4"/>
  <c r="I42" i="2"/>
  <c r="M18" i="2"/>
  <c r="J19" i="4"/>
  <c r="J27" i="4" s="1"/>
  <c r="J19" i="6"/>
  <c r="G36" i="4"/>
  <c r="G35" i="4"/>
  <c r="L18" i="2"/>
  <c r="M22" i="2"/>
  <c r="M24" i="2"/>
  <c r="L24" i="2"/>
  <c r="M23" i="2"/>
  <c r="L23" i="2"/>
  <c r="M29" i="6"/>
  <c r="M23" i="6"/>
  <c r="M24" i="6"/>
  <c r="M22" i="6"/>
  <c r="O1" i="6"/>
  <c r="O1" i="4"/>
  <c r="L22" i="6"/>
  <c r="L24" i="6"/>
  <c r="L29" i="6"/>
  <c r="L23" i="6"/>
  <c r="K19" i="2"/>
  <c r="J30" i="2"/>
  <c r="J42" i="2" s="1"/>
  <c r="O1" i="2"/>
  <c r="O14" i="1"/>
  <c r="P1" i="9" s="1"/>
  <c r="N15" i="1"/>
  <c r="N16" i="1" s="1"/>
  <c r="O3" i="9" s="1"/>
  <c r="M16" i="1"/>
  <c r="N3" i="9" s="1"/>
  <c r="P32" i="2"/>
  <c r="P43" i="1"/>
  <c r="Q32" i="9" s="1"/>
  <c r="N10" i="9" l="1"/>
  <c r="N7" i="9"/>
  <c r="N12" i="9"/>
  <c r="N22" i="9"/>
  <c r="N18" i="9"/>
  <c r="N24" i="9"/>
  <c r="N16" i="9"/>
  <c r="N11" i="9"/>
  <c r="N43" i="9"/>
  <c r="N13" i="9"/>
  <c r="N17" i="9"/>
  <c r="N44" i="9"/>
  <c r="N6" i="9"/>
  <c r="N5" i="9"/>
  <c r="N25" i="9"/>
  <c r="N8" i="9"/>
  <c r="N29" i="9"/>
  <c r="N23" i="9"/>
  <c r="N19" i="9"/>
  <c r="N27" i="9" s="1"/>
  <c r="N28" i="9" s="1"/>
  <c r="N30" i="9"/>
  <c r="O8" i="9"/>
  <c r="O24" i="9"/>
  <c r="O7" i="9"/>
  <c r="O23" i="9"/>
  <c r="O22" i="9"/>
  <c r="O18" i="9"/>
  <c r="O16" i="9"/>
  <c r="O17" i="9"/>
  <c r="O11" i="9"/>
  <c r="O10" i="9"/>
  <c r="O12" i="9"/>
  <c r="O5" i="9"/>
  <c r="O6" i="9"/>
  <c r="O29" i="9"/>
  <c r="O13" i="9"/>
  <c r="O43" i="9"/>
  <c r="O44" i="9" s="1"/>
  <c r="O30" i="9"/>
  <c r="O27" i="9"/>
  <c r="O25" i="9"/>
  <c r="O19" i="9"/>
  <c r="I46" i="2"/>
  <c r="L44" i="2"/>
  <c r="L46" i="4"/>
  <c r="M44" i="4"/>
  <c r="L44" i="4"/>
  <c r="J27" i="2"/>
  <c r="J39" i="2" s="1"/>
  <c r="K39" i="4"/>
  <c r="K44" i="6"/>
  <c r="K28" i="6"/>
  <c r="K39" i="6"/>
  <c r="K35" i="6"/>
  <c r="K28" i="4"/>
  <c r="K34" i="4"/>
  <c r="K35" i="4" s="1"/>
  <c r="I30" i="4"/>
  <c r="I42" i="4" s="1"/>
  <c r="I42" i="9" s="1"/>
  <c r="I39" i="4"/>
  <c r="I39" i="9" s="1"/>
  <c r="P40" i="3"/>
  <c r="Q32" i="4" s="1"/>
  <c r="Q33" i="4" s="1"/>
  <c r="P36" i="5"/>
  <c r="Q32" i="6"/>
  <c r="Q33" i="6" s="1"/>
  <c r="J27" i="6"/>
  <c r="J28" i="6" s="1"/>
  <c r="K27" i="2"/>
  <c r="K28" i="2" s="1"/>
  <c r="I35" i="6"/>
  <c r="I36" i="6"/>
  <c r="L25" i="2"/>
  <c r="L13" i="6"/>
  <c r="M25" i="6"/>
  <c r="M25" i="2"/>
  <c r="L25" i="6"/>
  <c r="M25" i="4"/>
  <c r="L25" i="4"/>
  <c r="M13" i="6"/>
  <c r="J30" i="4"/>
  <c r="J39" i="4"/>
  <c r="J28" i="4"/>
  <c r="O3" i="2"/>
  <c r="O16" i="2" s="1"/>
  <c r="O3" i="6"/>
  <c r="O3" i="4"/>
  <c r="N3" i="2"/>
  <c r="N16" i="2" s="1"/>
  <c r="N3" i="6"/>
  <c r="N3" i="4"/>
  <c r="P1" i="6"/>
  <c r="P1" i="4"/>
  <c r="P1" i="2"/>
  <c r="P14" i="1"/>
  <c r="Q1" i="9" s="1"/>
  <c r="O15" i="1"/>
  <c r="O16" i="1" s="1"/>
  <c r="P3" i="9" s="1"/>
  <c r="Q32" i="2"/>
  <c r="Q43" i="1"/>
  <c r="R32" i="9" s="1"/>
  <c r="I46" i="9" l="1"/>
  <c r="O28" i="9"/>
  <c r="P5" i="9"/>
  <c r="P22" i="9"/>
  <c r="P11" i="9"/>
  <c r="P18" i="9"/>
  <c r="P12" i="9"/>
  <c r="P10" i="9"/>
  <c r="P6" i="9"/>
  <c r="P23" i="9"/>
  <c r="P24" i="9"/>
  <c r="P7" i="9"/>
  <c r="P17" i="9"/>
  <c r="P16" i="9"/>
  <c r="P43" i="9"/>
  <c r="P44" i="9" s="1"/>
  <c r="P25" i="9"/>
  <c r="P13" i="9"/>
  <c r="P19" i="9"/>
  <c r="P27" i="9" s="1"/>
  <c r="P28" i="9" s="1"/>
  <c r="P8" i="9"/>
  <c r="P29" i="9"/>
  <c r="P30" i="9" s="1"/>
  <c r="J46" i="2"/>
  <c r="J39" i="9"/>
  <c r="O22" i="4"/>
  <c r="O16" i="4"/>
  <c r="O17" i="4"/>
  <c r="O8" i="4"/>
  <c r="O6" i="4"/>
  <c r="O13" i="4"/>
  <c r="O10" i="4"/>
  <c r="O7" i="4"/>
  <c r="O12" i="4"/>
  <c r="O5" i="4"/>
  <c r="O11" i="4"/>
  <c r="N17" i="4"/>
  <c r="N22" i="4"/>
  <c r="N16" i="4"/>
  <c r="N10" i="4"/>
  <c r="N7" i="4"/>
  <c r="N13" i="4"/>
  <c r="N11" i="4"/>
  <c r="N6" i="4"/>
  <c r="N8" i="4"/>
  <c r="N12" i="4"/>
  <c r="N5" i="4"/>
  <c r="O45" i="6"/>
  <c r="O47" i="6" s="1"/>
  <c r="O18" i="6"/>
  <c r="O17" i="6"/>
  <c r="O16" i="6"/>
  <c r="O10" i="6"/>
  <c r="O8" i="6"/>
  <c r="O5" i="6"/>
  <c r="O11" i="6"/>
  <c r="O6" i="6"/>
  <c r="O7" i="6"/>
  <c r="O12" i="6"/>
  <c r="N45" i="6"/>
  <c r="N47" i="6" s="1"/>
  <c r="N18" i="6"/>
  <c r="N17" i="6"/>
  <c r="N16" i="6"/>
  <c r="N11" i="6"/>
  <c r="N6" i="6"/>
  <c r="N10" i="6"/>
  <c r="N7" i="6"/>
  <c r="N12" i="6"/>
  <c r="N8" i="6"/>
  <c r="N5" i="6"/>
  <c r="O13" i="2"/>
  <c r="O7" i="2"/>
  <c r="O12" i="2"/>
  <c r="N12" i="2"/>
  <c r="N7" i="2"/>
  <c r="N13" i="2"/>
  <c r="O8" i="2"/>
  <c r="N8" i="2"/>
  <c r="J28" i="2"/>
  <c r="O17" i="2"/>
  <c r="N17" i="2"/>
  <c r="O11" i="2"/>
  <c r="O10" i="2"/>
  <c r="O5" i="2"/>
  <c r="O6" i="2"/>
  <c r="N6" i="2"/>
  <c r="N5" i="2"/>
  <c r="N11" i="2"/>
  <c r="N10" i="2"/>
  <c r="I34" i="4"/>
  <c r="I35" i="4" s="1"/>
  <c r="K36" i="4"/>
  <c r="N43" i="4"/>
  <c r="N46" i="4" s="1"/>
  <c r="O43" i="4"/>
  <c r="O46" i="4" s="1"/>
  <c r="O43" i="2"/>
  <c r="O44" i="2" s="1"/>
  <c r="N43" i="2"/>
  <c r="N44" i="2" s="1"/>
  <c r="K30" i="2"/>
  <c r="K42" i="2" s="1"/>
  <c r="K42" i="9" s="1"/>
  <c r="J30" i="6"/>
  <c r="J34" i="6" s="1"/>
  <c r="K39" i="2"/>
  <c r="K39" i="9" s="1"/>
  <c r="Q40" i="3"/>
  <c r="R32" i="4" s="1"/>
  <c r="R33" i="4" s="1"/>
  <c r="Q36" i="5"/>
  <c r="R32" i="6"/>
  <c r="R33" i="6" s="1"/>
  <c r="O29" i="2"/>
  <c r="J39" i="6"/>
  <c r="N29" i="2"/>
  <c r="N18" i="4"/>
  <c r="N23" i="4"/>
  <c r="N24" i="4"/>
  <c r="N29" i="4"/>
  <c r="O29" i="4"/>
  <c r="O18" i="4"/>
  <c r="O23" i="4"/>
  <c r="O24" i="4"/>
  <c r="N24" i="2"/>
  <c r="L19" i="6"/>
  <c r="O22" i="2"/>
  <c r="M19" i="6"/>
  <c r="M27" i="6" s="1"/>
  <c r="M30" i="6" s="1"/>
  <c r="O23" i="2"/>
  <c r="J34" i="4"/>
  <c r="J42" i="4"/>
  <c r="J42" i="9" s="1"/>
  <c r="O24" i="2"/>
  <c r="O18" i="2"/>
  <c r="N18" i="2"/>
  <c r="P3" i="2"/>
  <c r="P16" i="2" s="1"/>
  <c r="P3" i="6"/>
  <c r="P3" i="4"/>
  <c r="N22" i="2"/>
  <c r="O24" i="6"/>
  <c r="O29" i="6"/>
  <c r="O23" i="6"/>
  <c r="O22" i="6"/>
  <c r="Q1" i="6"/>
  <c r="Q1" i="4"/>
  <c r="N23" i="2"/>
  <c r="N24" i="6"/>
  <c r="N22" i="6"/>
  <c r="N29" i="6"/>
  <c r="N23" i="6"/>
  <c r="R32" i="2"/>
  <c r="R43" i="1"/>
  <c r="S32" i="9" s="1"/>
  <c r="Q14" i="1"/>
  <c r="R1" i="9" s="1"/>
  <c r="P15" i="1"/>
  <c r="P16" i="1" s="1"/>
  <c r="Q3" i="9" s="1"/>
  <c r="Q1" i="2"/>
  <c r="K46" i="9" l="1"/>
  <c r="Q8" i="9"/>
  <c r="Q5" i="9"/>
  <c r="Q18" i="9"/>
  <c r="Q6" i="9"/>
  <c r="Q10" i="9"/>
  <c r="Q43" i="9"/>
  <c r="Q11" i="9"/>
  <c r="Q22" i="9"/>
  <c r="Q16" i="9"/>
  <c r="Q13" i="9"/>
  <c r="Q24" i="9"/>
  <c r="Q17" i="9"/>
  <c r="Q23" i="9"/>
  <c r="Q25" i="9"/>
  <c r="Q19" i="9"/>
  <c r="Q29" i="9"/>
  <c r="Q12" i="9"/>
  <c r="Q27" i="9"/>
  <c r="Q7" i="9"/>
  <c r="Q30" i="9"/>
  <c r="J46" i="9"/>
  <c r="P17" i="4"/>
  <c r="P22" i="4"/>
  <c r="P16" i="4"/>
  <c r="P12" i="4"/>
  <c r="P5" i="4"/>
  <c r="P8" i="4"/>
  <c r="P6" i="4"/>
  <c r="P13" i="4"/>
  <c r="P11" i="4"/>
  <c r="P7" i="4"/>
  <c r="P10" i="4"/>
  <c r="P45" i="6"/>
  <c r="P47" i="6" s="1"/>
  <c r="P17" i="6"/>
  <c r="P16" i="6"/>
  <c r="P18" i="6"/>
  <c r="P12" i="6"/>
  <c r="P10" i="6"/>
  <c r="P8" i="6"/>
  <c r="P5" i="6"/>
  <c r="P11" i="6"/>
  <c r="P6" i="6"/>
  <c r="P7" i="6"/>
  <c r="P13" i="2"/>
  <c r="P12" i="2"/>
  <c r="P7" i="2"/>
  <c r="P8" i="2"/>
  <c r="N44" i="4"/>
  <c r="O44" i="4"/>
  <c r="I36" i="4"/>
  <c r="P17" i="2"/>
  <c r="P11" i="2"/>
  <c r="P10" i="2"/>
  <c r="P5" i="2"/>
  <c r="P6" i="2"/>
  <c r="P43" i="4"/>
  <c r="P46" i="4" s="1"/>
  <c r="P43" i="2"/>
  <c r="P44" i="2" s="1"/>
  <c r="K46" i="2"/>
  <c r="L19" i="2"/>
  <c r="P22" i="2"/>
  <c r="J44" i="6"/>
  <c r="R40" i="3"/>
  <c r="S32" i="4" s="1"/>
  <c r="S33" i="4" s="1"/>
  <c r="R36" i="5"/>
  <c r="S32" i="6"/>
  <c r="S33" i="6" s="1"/>
  <c r="P29" i="2"/>
  <c r="L27" i="2"/>
  <c r="L39" i="2" s="1"/>
  <c r="L27" i="6"/>
  <c r="L30" i="6" s="1"/>
  <c r="P18" i="2"/>
  <c r="P24" i="4"/>
  <c r="P29" i="4"/>
  <c r="P18" i="4"/>
  <c r="P23" i="4"/>
  <c r="P23" i="2"/>
  <c r="N13" i="6"/>
  <c r="O25" i="2"/>
  <c r="M39" i="6"/>
  <c r="L19" i="4"/>
  <c r="P24" i="2"/>
  <c r="N25" i="6"/>
  <c r="M28" i="6"/>
  <c r="O25" i="6"/>
  <c r="M44" i="6"/>
  <c r="M34" i="6"/>
  <c r="J35" i="4"/>
  <c r="J36" i="4"/>
  <c r="N25" i="4"/>
  <c r="N25" i="2"/>
  <c r="O25" i="4"/>
  <c r="J35" i="6"/>
  <c r="J36" i="6"/>
  <c r="M19" i="4"/>
  <c r="M27" i="4" s="1"/>
  <c r="R1" i="4"/>
  <c r="R1" i="6"/>
  <c r="P29" i="6"/>
  <c r="P23" i="6"/>
  <c r="P22" i="6"/>
  <c r="P24" i="6"/>
  <c r="Q3" i="2"/>
  <c r="Q16" i="2" s="1"/>
  <c r="Q3" i="6"/>
  <c r="Q3" i="4"/>
  <c r="M27" i="2"/>
  <c r="M39" i="2" s="1"/>
  <c r="R1" i="2"/>
  <c r="Q15" i="1"/>
  <c r="Q16" i="1" s="1"/>
  <c r="R3" i="9" s="1"/>
  <c r="R14" i="1"/>
  <c r="S1" i="9" s="1"/>
  <c r="S32" i="2"/>
  <c r="S43" i="1"/>
  <c r="T32" i="9" s="1"/>
  <c r="R18" i="9" l="1"/>
  <c r="R16" i="9"/>
  <c r="R24" i="9"/>
  <c r="R12" i="9"/>
  <c r="R22" i="9"/>
  <c r="R17" i="9"/>
  <c r="R6" i="9"/>
  <c r="R11" i="9"/>
  <c r="R10" i="9"/>
  <c r="R19" i="9"/>
  <c r="R23" i="9"/>
  <c r="R5" i="9"/>
  <c r="R43" i="9"/>
  <c r="R44" i="9" s="1"/>
  <c r="R13" i="9"/>
  <c r="R7" i="9"/>
  <c r="R25" i="9"/>
  <c r="R8" i="9"/>
  <c r="R27" i="9"/>
  <c r="R28" i="9" s="1"/>
  <c r="R29" i="9"/>
  <c r="R30" i="9" s="1"/>
  <c r="Q28" i="9"/>
  <c r="Q44" i="9"/>
  <c r="Q22" i="4"/>
  <c r="Q16" i="4"/>
  <c r="Q17" i="4"/>
  <c r="Q13" i="4"/>
  <c r="Q11" i="4"/>
  <c r="Q12" i="4"/>
  <c r="Q5" i="4"/>
  <c r="Q10" i="4"/>
  <c r="Q6" i="4"/>
  <c r="Q7" i="4"/>
  <c r="Q8" i="4"/>
  <c r="Q45" i="6"/>
  <c r="Q47" i="6" s="1"/>
  <c r="Q25" i="6"/>
  <c r="Q18" i="6"/>
  <c r="Q17" i="6"/>
  <c r="Q16" i="6"/>
  <c r="Q7" i="6"/>
  <c r="Q12" i="6"/>
  <c r="Q11" i="6"/>
  <c r="Q10" i="6"/>
  <c r="Q8" i="6"/>
  <c r="Q5" i="6"/>
  <c r="Q6" i="6"/>
  <c r="Q12" i="2"/>
  <c r="Q7" i="2"/>
  <c r="Q13" i="2"/>
  <c r="Q8" i="2"/>
  <c r="P44" i="4"/>
  <c r="Q17" i="2"/>
  <c r="Q6" i="2"/>
  <c r="Q11" i="2"/>
  <c r="Q10" i="2"/>
  <c r="Q5" i="2"/>
  <c r="Q43" i="4"/>
  <c r="Q46" i="4" s="1"/>
  <c r="Q43" i="2"/>
  <c r="Q44" i="2" s="1"/>
  <c r="O19" i="4"/>
  <c r="O27" i="4" s="1"/>
  <c r="O30" i="4" s="1"/>
  <c r="O42" i="4" s="1"/>
  <c r="L28" i="6"/>
  <c r="L30" i="2"/>
  <c r="L42" i="2" s="1"/>
  <c r="L39" i="6"/>
  <c r="S36" i="5"/>
  <c r="S40" i="3"/>
  <c r="T32" i="4" s="1"/>
  <c r="T33" i="4" s="1"/>
  <c r="T32" i="6"/>
  <c r="T33" i="6" s="1"/>
  <c r="Q18" i="2"/>
  <c r="Q29" i="2"/>
  <c r="L28" i="2"/>
  <c r="L27" i="4"/>
  <c r="L39" i="4" s="1"/>
  <c r="L39" i="9" s="1"/>
  <c r="Q23" i="4"/>
  <c r="Q24" i="4"/>
  <c r="Q29" i="4"/>
  <c r="Q18" i="4"/>
  <c r="Q22" i="2"/>
  <c r="P25" i="2"/>
  <c r="N19" i="6"/>
  <c r="N27" i="6" s="1"/>
  <c r="N30" i="6" s="1"/>
  <c r="Q23" i="2"/>
  <c r="L34" i="6"/>
  <c r="L44" i="6"/>
  <c r="N19" i="4"/>
  <c r="N27" i="4" s="1"/>
  <c r="P19" i="4"/>
  <c r="M36" i="6"/>
  <c r="M35" i="6"/>
  <c r="O19" i="2"/>
  <c r="O27" i="2" s="1"/>
  <c r="O28" i="2" s="1"/>
  <c r="P13" i="6"/>
  <c r="O13" i="6"/>
  <c r="P25" i="4"/>
  <c r="Q24" i="2"/>
  <c r="P25" i="6"/>
  <c r="M30" i="4"/>
  <c r="M28" i="4"/>
  <c r="M39" i="4"/>
  <c r="M39" i="9" s="1"/>
  <c r="S1" i="6"/>
  <c r="S1" i="4"/>
  <c r="Q22" i="6"/>
  <c r="Q24" i="6"/>
  <c r="Q23" i="6"/>
  <c r="Q29" i="6"/>
  <c r="R3" i="2"/>
  <c r="R16" i="2" s="1"/>
  <c r="R3" i="6"/>
  <c r="R3" i="4"/>
  <c r="M30" i="2"/>
  <c r="M42" i="2" s="1"/>
  <c r="N19" i="2"/>
  <c r="N27" i="2" s="1"/>
  <c r="N39" i="2" s="1"/>
  <c r="M28" i="2"/>
  <c r="T32" i="2"/>
  <c r="T43" i="1"/>
  <c r="U32" i="9" s="1"/>
  <c r="S1" i="2"/>
  <c r="R15" i="1"/>
  <c r="R16" i="1" s="1"/>
  <c r="S3" i="9" s="1"/>
  <c r="S14" i="1"/>
  <c r="T1" i="9" s="1"/>
  <c r="S23" i="9" l="1"/>
  <c r="S11" i="9"/>
  <c r="S17" i="9"/>
  <c r="S16" i="9"/>
  <c r="S7" i="9"/>
  <c r="S12" i="9"/>
  <c r="S22" i="9"/>
  <c r="S6" i="9"/>
  <c r="S10" i="9"/>
  <c r="S18" i="9"/>
  <c r="S19" i="9"/>
  <c r="S27" i="9" s="1"/>
  <c r="S28" i="9" s="1"/>
  <c r="S24" i="9"/>
  <c r="S5" i="9"/>
  <c r="S43" i="9"/>
  <c r="S44" i="9" s="1"/>
  <c r="S8" i="9"/>
  <c r="S25" i="9"/>
  <c r="S13" i="9"/>
  <c r="S29" i="9"/>
  <c r="S30" i="9" s="1"/>
  <c r="M46" i="2"/>
  <c r="L46" i="2"/>
  <c r="R17" i="4"/>
  <c r="R22" i="4"/>
  <c r="R16" i="4"/>
  <c r="R10" i="4"/>
  <c r="R7" i="4"/>
  <c r="R13" i="4"/>
  <c r="R11" i="4"/>
  <c r="R8" i="4"/>
  <c r="R12" i="4"/>
  <c r="R5" i="4"/>
  <c r="R6" i="4"/>
  <c r="R45" i="6"/>
  <c r="R47" i="6" s="1"/>
  <c r="R17" i="6"/>
  <c r="R16" i="6"/>
  <c r="R18" i="6"/>
  <c r="R11" i="6"/>
  <c r="R6" i="6"/>
  <c r="R8" i="6"/>
  <c r="R7" i="6"/>
  <c r="R12" i="6"/>
  <c r="R10" i="6"/>
  <c r="R5" i="6"/>
  <c r="R13" i="2"/>
  <c r="R12" i="2"/>
  <c r="R7" i="2"/>
  <c r="R8" i="2"/>
  <c r="Q44" i="4"/>
  <c r="O34" i="4"/>
  <c r="O36" i="4" s="1"/>
  <c r="R17" i="2"/>
  <c r="R6" i="2"/>
  <c r="R11" i="2"/>
  <c r="R10" i="2"/>
  <c r="R5" i="2"/>
  <c r="O28" i="4"/>
  <c r="R43" i="4"/>
  <c r="R46" i="4" s="1"/>
  <c r="O39" i="4"/>
  <c r="R43" i="2"/>
  <c r="R44" i="2" s="1"/>
  <c r="P27" i="4"/>
  <c r="P30" i="4" s="1"/>
  <c r="P34" i="4" s="1"/>
  <c r="P36" i="4" s="1"/>
  <c r="L30" i="4"/>
  <c r="L42" i="4" s="1"/>
  <c r="L42" i="9" s="1"/>
  <c r="L46" i="9" s="1"/>
  <c r="Q25" i="2"/>
  <c r="T40" i="3"/>
  <c r="U32" i="4" s="1"/>
  <c r="U33" i="4" s="1"/>
  <c r="T36" i="5"/>
  <c r="U32" i="6"/>
  <c r="U33" i="6" s="1"/>
  <c r="L28" i="4"/>
  <c r="R22" i="2"/>
  <c r="R29" i="2"/>
  <c r="N39" i="6"/>
  <c r="R18" i="4"/>
  <c r="R23" i="4"/>
  <c r="R24" i="4"/>
  <c r="R29" i="4"/>
  <c r="Q13" i="6"/>
  <c r="R18" i="2"/>
  <c r="R23" i="2"/>
  <c r="L35" i="6"/>
  <c r="L36" i="6"/>
  <c r="N28" i="6"/>
  <c r="N30" i="4"/>
  <c r="N28" i="4"/>
  <c r="N39" i="4"/>
  <c r="N39" i="9" s="1"/>
  <c r="P19" i="6"/>
  <c r="P27" i="6" s="1"/>
  <c r="M34" i="4"/>
  <c r="M42" i="4"/>
  <c r="M42" i="9" s="1"/>
  <c r="M46" i="9" s="1"/>
  <c r="N44" i="6"/>
  <c r="N34" i="6"/>
  <c r="O19" i="6"/>
  <c r="O27" i="6" s="1"/>
  <c r="Q25" i="4"/>
  <c r="T1" i="6"/>
  <c r="T1" i="4"/>
  <c r="R24" i="2"/>
  <c r="S3" i="2"/>
  <c r="S16" i="2" s="1"/>
  <c r="S3" i="6"/>
  <c r="S3" i="4"/>
  <c r="R24" i="6"/>
  <c r="R29" i="6"/>
  <c r="R23" i="6"/>
  <c r="R22" i="6"/>
  <c r="N30" i="2"/>
  <c r="N42" i="2" s="1"/>
  <c r="N28" i="2"/>
  <c r="O30" i="2"/>
  <c r="O42" i="2" s="1"/>
  <c r="O42" i="9" s="1"/>
  <c r="O39" i="2"/>
  <c r="U32" i="2"/>
  <c r="U43" i="1"/>
  <c r="V32" i="9" s="1"/>
  <c r="S15" i="1"/>
  <c r="S16" i="1" s="1"/>
  <c r="T3" i="9" s="1"/>
  <c r="T1" i="2"/>
  <c r="T14" i="1"/>
  <c r="U1" i="9" s="1"/>
  <c r="O39" i="9" l="1"/>
  <c r="O46" i="9" s="1"/>
  <c r="T5" i="9"/>
  <c r="T22" i="9"/>
  <c r="T23" i="9"/>
  <c r="T24" i="9"/>
  <c r="T12" i="9"/>
  <c r="T18" i="9"/>
  <c r="T6" i="9"/>
  <c r="T16" i="9"/>
  <c r="T11" i="9"/>
  <c r="T17" i="9"/>
  <c r="T10" i="9"/>
  <c r="T7" i="9"/>
  <c r="T8" i="9"/>
  <c r="T43" i="9"/>
  <c r="T44" i="9" s="1"/>
  <c r="T19" i="9"/>
  <c r="T27" i="9" s="1"/>
  <c r="T28" i="9" s="1"/>
  <c r="T25" i="9"/>
  <c r="T13" i="9"/>
  <c r="T29" i="9"/>
  <c r="T30" i="9" s="1"/>
  <c r="N46" i="2"/>
  <c r="S22" i="4"/>
  <c r="S16" i="4"/>
  <c r="S17" i="4"/>
  <c r="S19" i="4"/>
  <c r="S8" i="4"/>
  <c r="S6" i="4"/>
  <c r="S13" i="4"/>
  <c r="S10" i="4"/>
  <c r="S7" i="4"/>
  <c r="S11" i="4"/>
  <c r="S12" i="4"/>
  <c r="S5" i="4"/>
  <c r="S45" i="6"/>
  <c r="S47" i="6" s="1"/>
  <c r="S18" i="6"/>
  <c r="S17" i="6"/>
  <c r="S16" i="6"/>
  <c r="S10" i="6"/>
  <c r="S8" i="6"/>
  <c r="S5" i="6"/>
  <c r="S11" i="6"/>
  <c r="S6" i="6"/>
  <c r="S12" i="6"/>
  <c r="S7" i="6"/>
  <c r="S13" i="2"/>
  <c r="S12" i="2"/>
  <c r="S7" i="2"/>
  <c r="S8" i="2"/>
  <c r="O35" i="4"/>
  <c r="R44" i="4"/>
  <c r="L34" i="4"/>
  <c r="L35" i="4" s="1"/>
  <c r="P42" i="4"/>
  <c r="S17" i="2"/>
  <c r="S11" i="2"/>
  <c r="S10" i="2"/>
  <c r="S5" i="2"/>
  <c r="S6" i="2"/>
  <c r="P35" i="4"/>
  <c r="P28" i="4"/>
  <c r="P39" i="4"/>
  <c r="S43" i="4"/>
  <c r="S46" i="4" s="1"/>
  <c r="S43" i="2"/>
  <c r="S44" i="2" s="1"/>
  <c r="Q19" i="6"/>
  <c r="Q27" i="6" s="1"/>
  <c r="Q30" i="6" s="1"/>
  <c r="Q34" i="6" s="1"/>
  <c r="Q36" i="6" s="1"/>
  <c r="U40" i="3"/>
  <c r="V32" i="4" s="1"/>
  <c r="V33" i="4" s="1"/>
  <c r="U36" i="5"/>
  <c r="V32" i="6"/>
  <c r="V33" i="6" s="1"/>
  <c r="S22" i="2"/>
  <c r="S29" i="2"/>
  <c r="O46" i="2"/>
  <c r="S18" i="4"/>
  <c r="S23" i="4"/>
  <c r="S24" i="4"/>
  <c r="S29" i="4"/>
  <c r="P19" i="2"/>
  <c r="Q19" i="4"/>
  <c r="Q27" i="4" s="1"/>
  <c r="Q30" i="4" s="1"/>
  <c r="Q34" i="4" s="1"/>
  <c r="Q36" i="4" s="1"/>
  <c r="R25" i="4"/>
  <c r="N42" i="4"/>
  <c r="N42" i="9" s="1"/>
  <c r="N46" i="9" s="1"/>
  <c r="N34" i="4"/>
  <c r="R13" i="6"/>
  <c r="O30" i="6"/>
  <c r="O39" i="6"/>
  <c r="O28" i="6"/>
  <c r="N36" i="6"/>
  <c r="N35" i="6"/>
  <c r="M36" i="4"/>
  <c r="M35" i="4"/>
  <c r="P30" i="6"/>
  <c r="P39" i="6"/>
  <c r="P28" i="6"/>
  <c r="S18" i="2"/>
  <c r="S23" i="2"/>
  <c r="R25" i="2"/>
  <c r="S24" i="2"/>
  <c r="R25" i="6"/>
  <c r="U1" i="6"/>
  <c r="U1" i="4"/>
  <c r="S22" i="6"/>
  <c r="S29" i="6"/>
  <c r="S13" i="6"/>
  <c r="S24" i="6"/>
  <c r="S23" i="6"/>
  <c r="T3" i="2"/>
  <c r="T16" i="2" s="1"/>
  <c r="T3" i="4"/>
  <c r="T3" i="6"/>
  <c r="Q19" i="2"/>
  <c r="Q27" i="2" s="1"/>
  <c r="Q30" i="2" s="1"/>
  <c r="V32" i="2"/>
  <c r="V43" i="1"/>
  <c r="W32" i="9" s="1"/>
  <c r="U1" i="2"/>
  <c r="U14" i="1"/>
  <c r="V1" i="9" s="1"/>
  <c r="T15" i="1"/>
  <c r="T16" i="1" s="1"/>
  <c r="U3" i="9" s="1"/>
  <c r="U5" i="9" l="1"/>
  <c r="U13" i="9"/>
  <c r="U11" i="9"/>
  <c r="U24" i="9"/>
  <c r="U10" i="9"/>
  <c r="U23" i="9"/>
  <c r="U16" i="9"/>
  <c r="U6" i="9"/>
  <c r="U17" i="9"/>
  <c r="U22" i="9"/>
  <c r="U29" i="9"/>
  <c r="U18" i="9"/>
  <c r="U43" i="9"/>
  <c r="U44" i="9" s="1"/>
  <c r="U7" i="9"/>
  <c r="U25" i="9"/>
  <c r="U8" i="9"/>
  <c r="U12" i="9"/>
  <c r="U19" i="9"/>
  <c r="U27" i="9" s="1"/>
  <c r="U28" i="9" s="1"/>
  <c r="U30" i="9"/>
  <c r="T17" i="4"/>
  <c r="T22" i="4"/>
  <c r="T16" i="4"/>
  <c r="T12" i="4"/>
  <c r="T5" i="4"/>
  <c r="T8" i="4"/>
  <c r="T6" i="4"/>
  <c r="T13" i="4"/>
  <c r="T10" i="4"/>
  <c r="T7" i="4"/>
  <c r="T11" i="4"/>
  <c r="T45" i="6"/>
  <c r="T47" i="6" s="1"/>
  <c r="T17" i="6"/>
  <c r="T16" i="6"/>
  <c r="T18" i="6"/>
  <c r="T12" i="6"/>
  <c r="T10" i="6"/>
  <c r="T8" i="6"/>
  <c r="T5" i="6"/>
  <c r="T11" i="6"/>
  <c r="T6" i="6"/>
  <c r="T7" i="6"/>
  <c r="Q35" i="6"/>
  <c r="T12" i="2"/>
  <c r="T7" i="2"/>
  <c r="T13" i="2"/>
  <c r="T8" i="2"/>
  <c r="Q28" i="6"/>
  <c r="L36" i="4"/>
  <c r="S44" i="4"/>
  <c r="T17" i="2"/>
  <c r="T11" i="2"/>
  <c r="T10" i="2"/>
  <c r="T5" i="2"/>
  <c r="T6" i="2"/>
  <c r="Q44" i="6"/>
  <c r="Q39" i="6"/>
  <c r="T43" i="4"/>
  <c r="T46" i="4" s="1"/>
  <c r="T43" i="2"/>
  <c r="T44" i="2" s="1"/>
  <c r="V36" i="5"/>
  <c r="V40" i="3"/>
  <c r="W32" i="4" s="1"/>
  <c r="W33" i="4" s="1"/>
  <c r="W32" i="6"/>
  <c r="W33" i="6" s="1"/>
  <c r="T24" i="2"/>
  <c r="T29" i="2"/>
  <c r="P27" i="2"/>
  <c r="P28" i="2" s="1"/>
  <c r="T29" i="4"/>
  <c r="T24" i="4"/>
  <c r="T18" i="4"/>
  <c r="T23" i="4"/>
  <c r="P30" i="2"/>
  <c r="P42" i="2" s="1"/>
  <c r="P42" i="9" s="1"/>
  <c r="Q42" i="4"/>
  <c r="Q35" i="4"/>
  <c r="Q39" i="4"/>
  <c r="Q28" i="4"/>
  <c r="R19" i="6"/>
  <c r="R27" i="6" s="1"/>
  <c r="R28" i="6" s="1"/>
  <c r="S19" i="6"/>
  <c r="N36" i="4"/>
  <c r="N35" i="4"/>
  <c r="P34" i="6"/>
  <c r="P44" i="6"/>
  <c r="O44" i="6"/>
  <c r="O34" i="6"/>
  <c r="T18" i="2"/>
  <c r="T22" i="2"/>
  <c r="S25" i="2"/>
  <c r="S25" i="4"/>
  <c r="S25" i="6"/>
  <c r="T23" i="2"/>
  <c r="U3" i="2"/>
  <c r="U16" i="2" s="1"/>
  <c r="U3" i="6"/>
  <c r="U3" i="4"/>
  <c r="T29" i="6"/>
  <c r="T24" i="6"/>
  <c r="T22" i="6"/>
  <c r="T23" i="6"/>
  <c r="V1" i="6"/>
  <c r="V1" i="4"/>
  <c r="Q39" i="2"/>
  <c r="Q28" i="2"/>
  <c r="W32" i="2"/>
  <c r="W43" i="1"/>
  <c r="X32" i="9" s="1"/>
  <c r="U15" i="1"/>
  <c r="U16" i="1" s="1"/>
  <c r="V3" i="9" s="1"/>
  <c r="V1" i="2"/>
  <c r="V14" i="1"/>
  <c r="W1" i="9" s="1"/>
  <c r="Q42" i="2"/>
  <c r="Q39" i="9" l="1"/>
  <c r="V24" i="9"/>
  <c r="V6" i="9"/>
  <c r="V18" i="9"/>
  <c r="V17" i="9"/>
  <c r="V22" i="9"/>
  <c r="V16" i="9"/>
  <c r="V10" i="9"/>
  <c r="V12" i="9"/>
  <c r="V7" i="9"/>
  <c r="V23" i="9"/>
  <c r="V5" i="9"/>
  <c r="V27" i="9"/>
  <c r="V19" i="9"/>
  <c r="V43" i="9"/>
  <c r="V44" i="9" s="1"/>
  <c r="V13" i="9"/>
  <c r="V25" i="9"/>
  <c r="V8" i="9"/>
  <c r="V11" i="9"/>
  <c r="V29" i="9"/>
  <c r="V30" i="9" s="1"/>
  <c r="Q42" i="9"/>
  <c r="Q46" i="9" s="1"/>
  <c r="U22" i="4"/>
  <c r="U16" i="4"/>
  <c r="U17" i="4"/>
  <c r="U13" i="4"/>
  <c r="U11" i="4"/>
  <c r="U12" i="4"/>
  <c r="U5" i="4"/>
  <c r="U7" i="4"/>
  <c r="U8" i="4"/>
  <c r="U10" i="4"/>
  <c r="U6" i="4"/>
  <c r="U45" i="6"/>
  <c r="U47" i="6" s="1"/>
  <c r="U17" i="6"/>
  <c r="U16" i="6"/>
  <c r="U19" i="6"/>
  <c r="U18" i="6"/>
  <c r="U7" i="6"/>
  <c r="U12" i="6"/>
  <c r="U11" i="6"/>
  <c r="U10" i="6"/>
  <c r="U8" i="6"/>
  <c r="U5" i="6"/>
  <c r="U6" i="6"/>
  <c r="U12" i="2"/>
  <c r="U7" i="2"/>
  <c r="U13" i="2"/>
  <c r="U8" i="2"/>
  <c r="T44" i="4"/>
  <c r="U17" i="2"/>
  <c r="U6" i="2"/>
  <c r="U11" i="2"/>
  <c r="U10" i="2"/>
  <c r="U5" i="2"/>
  <c r="U43" i="4"/>
  <c r="U46" i="4" s="1"/>
  <c r="U43" i="2"/>
  <c r="U44" i="2" s="1"/>
  <c r="S27" i="4"/>
  <c r="S39" i="4" s="1"/>
  <c r="S27" i="6"/>
  <c r="S30" i="6" s="1"/>
  <c r="S44" i="6" s="1"/>
  <c r="W36" i="5"/>
  <c r="W40" i="3"/>
  <c r="X32" i="4" s="1"/>
  <c r="X33" i="4" s="1"/>
  <c r="X32" i="6"/>
  <c r="X33" i="6" s="1"/>
  <c r="Q46" i="2"/>
  <c r="P39" i="2"/>
  <c r="U24" i="2"/>
  <c r="U29" i="2"/>
  <c r="U23" i="4"/>
  <c r="U29" i="4"/>
  <c r="U24" i="4"/>
  <c r="U18" i="4"/>
  <c r="S30" i="4"/>
  <c r="S42" i="4" s="1"/>
  <c r="U18" i="2"/>
  <c r="U22" i="2"/>
  <c r="R30" i="6"/>
  <c r="R39" i="6"/>
  <c r="U23" i="2"/>
  <c r="T25" i="6"/>
  <c r="T25" i="2"/>
  <c r="P35" i="6"/>
  <c r="P36" i="6"/>
  <c r="O36" i="6"/>
  <c r="O35" i="6"/>
  <c r="T25" i="4"/>
  <c r="R19" i="4"/>
  <c r="R27" i="4" s="1"/>
  <c r="W1" i="6"/>
  <c r="W1" i="4"/>
  <c r="U24" i="6"/>
  <c r="U22" i="6"/>
  <c r="U29" i="6"/>
  <c r="U23" i="6"/>
  <c r="V3" i="2"/>
  <c r="V16" i="2" s="1"/>
  <c r="V3" i="6"/>
  <c r="V3" i="4"/>
  <c r="R19" i="2"/>
  <c r="X32" i="2"/>
  <c r="X43" i="1"/>
  <c r="Y32" i="9" s="1"/>
  <c r="W1" i="2"/>
  <c r="V15" i="1"/>
  <c r="V16" i="1" s="1"/>
  <c r="W3" i="9" s="1"/>
  <c r="W14" i="1"/>
  <c r="X1" i="9" s="1"/>
  <c r="W16" i="9" l="1"/>
  <c r="W17" i="9"/>
  <c r="W11" i="9"/>
  <c r="W24" i="9"/>
  <c r="W10" i="9"/>
  <c r="W7" i="9"/>
  <c r="W18" i="9"/>
  <c r="W6" i="9"/>
  <c r="W22" i="9"/>
  <c r="W5" i="9"/>
  <c r="W23" i="9"/>
  <c r="W43" i="9"/>
  <c r="W44" i="9" s="1"/>
  <c r="W13" i="9"/>
  <c r="W8" i="9"/>
  <c r="W12" i="9"/>
  <c r="W25" i="9"/>
  <c r="W29" i="9"/>
  <c r="W19" i="9"/>
  <c r="W27" i="9" s="1"/>
  <c r="W28" i="9" s="1"/>
  <c r="W30" i="9"/>
  <c r="V28" i="9"/>
  <c r="P46" i="2"/>
  <c r="P39" i="9"/>
  <c r="P46" i="9" s="1"/>
  <c r="V17" i="4"/>
  <c r="V22" i="4"/>
  <c r="V16" i="4"/>
  <c r="V10" i="4"/>
  <c r="V7" i="4"/>
  <c r="V13" i="4"/>
  <c r="V11" i="4"/>
  <c r="V6" i="4"/>
  <c r="V12" i="4"/>
  <c r="V5" i="4"/>
  <c r="V8" i="4"/>
  <c r="V45" i="6"/>
  <c r="V47" i="6" s="1"/>
  <c r="V17" i="6"/>
  <c r="V16" i="6"/>
  <c r="V18" i="6"/>
  <c r="V11" i="6"/>
  <c r="V6" i="6"/>
  <c r="V10" i="6"/>
  <c r="V7" i="6"/>
  <c r="V12" i="6"/>
  <c r="V8" i="6"/>
  <c r="V5" i="6"/>
  <c r="V13" i="2"/>
  <c r="V12" i="2"/>
  <c r="V7" i="2"/>
  <c r="V8" i="2"/>
  <c r="U44" i="4"/>
  <c r="V17" i="2"/>
  <c r="V6" i="2"/>
  <c r="V11" i="2"/>
  <c r="V10" i="2"/>
  <c r="V5" i="2"/>
  <c r="S39" i="6"/>
  <c r="S28" i="6"/>
  <c r="S34" i="6"/>
  <c r="S36" i="6" s="1"/>
  <c r="S28" i="4"/>
  <c r="V43" i="4"/>
  <c r="V46" i="4" s="1"/>
  <c r="V43" i="2"/>
  <c r="V44" i="2" s="1"/>
  <c r="X40" i="3"/>
  <c r="Y32" i="4" s="1"/>
  <c r="Y33" i="4" s="1"/>
  <c r="X36" i="5"/>
  <c r="Y32" i="6"/>
  <c r="Y33" i="6" s="1"/>
  <c r="V29" i="2"/>
  <c r="R27" i="2"/>
  <c r="R30" i="2" s="1"/>
  <c r="R42" i="2" s="1"/>
  <c r="T19" i="4"/>
  <c r="T27" i="4" s="1"/>
  <c r="V18" i="4"/>
  <c r="V23" i="4"/>
  <c r="V24" i="4"/>
  <c r="V29" i="4"/>
  <c r="U19" i="4"/>
  <c r="U27" i="4" s="1"/>
  <c r="U30" i="4" s="1"/>
  <c r="U34" i="4" s="1"/>
  <c r="S34" i="4"/>
  <c r="S35" i="4" s="1"/>
  <c r="T13" i="6"/>
  <c r="T19" i="6" s="1"/>
  <c r="T27" i="6" s="1"/>
  <c r="V22" i="2"/>
  <c r="U13" i="6"/>
  <c r="U27" i="6" s="1"/>
  <c r="V18" i="2"/>
  <c r="U25" i="2"/>
  <c r="U25" i="6"/>
  <c r="U25" i="4"/>
  <c r="R34" i="6"/>
  <c r="R44" i="6"/>
  <c r="R30" i="4"/>
  <c r="R39" i="4"/>
  <c r="R28" i="4"/>
  <c r="W3" i="2"/>
  <c r="W16" i="2" s="1"/>
  <c r="W3" i="6"/>
  <c r="W3" i="4"/>
  <c r="X1" i="6"/>
  <c r="X1" i="4"/>
  <c r="V23" i="2"/>
  <c r="V24" i="2"/>
  <c r="V22" i="6"/>
  <c r="V29" i="6"/>
  <c r="V23" i="6"/>
  <c r="V24" i="6"/>
  <c r="S19" i="2"/>
  <c r="S27" i="2" s="1"/>
  <c r="S39" i="2" s="1"/>
  <c r="S39" i="9" s="1"/>
  <c r="Y32" i="2"/>
  <c r="Y43" i="1"/>
  <c r="Z32" i="9" s="1"/>
  <c r="X1" i="2"/>
  <c r="W15" i="1"/>
  <c r="W16" i="1" s="1"/>
  <c r="X3" i="9" s="1"/>
  <c r="X14" i="1"/>
  <c r="Y1" i="9" s="1"/>
  <c r="X5" i="9" l="1"/>
  <c r="X12" i="9"/>
  <c r="X10" i="9"/>
  <c r="X18" i="9"/>
  <c r="X7" i="9"/>
  <c r="X6" i="9"/>
  <c r="X23" i="9"/>
  <c r="X24" i="9"/>
  <c r="X16" i="9"/>
  <c r="X11" i="9"/>
  <c r="X22" i="9"/>
  <c r="X17" i="9"/>
  <c r="X43" i="9"/>
  <c r="X44" i="9" s="1"/>
  <c r="X8" i="9"/>
  <c r="X25" i="9"/>
  <c r="X19" i="9"/>
  <c r="X27" i="9" s="1"/>
  <c r="X28" i="9" s="1"/>
  <c r="X13" i="9"/>
  <c r="X29" i="9"/>
  <c r="X30" i="9" s="1"/>
  <c r="W22" i="4"/>
  <c r="W16" i="4"/>
  <c r="W17" i="4"/>
  <c r="W8" i="4"/>
  <c r="W6" i="4"/>
  <c r="W13" i="4"/>
  <c r="W10" i="4"/>
  <c r="W7" i="4"/>
  <c r="W12" i="4"/>
  <c r="W5" i="4"/>
  <c r="W11" i="4"/>
  <c r="W45" i="6"/>
  <c r="W47" i="6" s="1"/>
  <c r="W18" i="6"/>
  <c r="W17" i="6"/>
  <c r="W16" i="6"/>
  <c r="W10" i="6"/>
  <c r="W8" i="6"/>
  <c r="W5" i="6"/>
  <c r="W11" i="6"/>
  <c r="W6" i="6"/>
  <c r="W7" i="6"/>
  <c r="W12" i="6"/>
  <c r="W13" i="2"/>
  <c r="W12" i="2"/>
  <c r="W7" i="2"/>
  <c r="W8" i="2"/>
  <c r="V44" i="4"/>
  <c r="W17" i="2"/>
  <c r="W43" i="2"/>
  <c r="W44" i="2" s="1"/>
  <c r="W11" i="2"/>
  <c r="W10" i="2"/>
  <c r="W5" i="2"/>
  <c r="W6" i="2"/>
  <c r="S35" i="6"/>
  <c r="W43" i="4"/>
  <c r="W46" i="4" s="1"/>
  <c r="W18" i="2"/>
  <c r="R39" i="2"/>
  <c r="W22" i="2"/>
  <c r="Y40" i="3"/>
  <c r="Z32" i="4" s="1"/>
  <c r="Z33" i="4" s="1"/>
  <c r="Y36" i="5"/>
  <c r="Z32" i="6"/>
  <c r="Z33" i="6" s="1"/>
  <c r="R28" i="2"/>
  <c r="W29" i="2"/>
  <c r="V25" i="6"/>
  <c r="W18" i="4"/>
  <c r="W29" i="4"/>
  <c r="W23" i="4"/>
  <c r="W24" i="4"/>
  <c r="T30" i="4"/>
  <c r="T39" i="4"/>
  <c r="T28" i="4"/>
  <c r="S36" i="4"/>
  <c r="U30" i="6"/>
  <c r="U28" i="6"/>
  <c r="U39" i="4"/>
  <c r="U42" i="4"/>
  <c r="U28" i="4"/>
  <c r="T19" i="2"/>
  <c r="T27" i="2" s="1"/>
  <c r="T30" i="2" s="1"/>
  <c r="V25" i="2"/>
  <c r="V25" i="4"/>
  <c r="U39" i="6"/>
  <c r="R35" i="6"/>
  <c r="R36" i="6"/>
  <c r="T30" i="6"/>
  <c r="T39" i="6"/>
  <c r="T28" i="6"/>
  <c r="W24" i="2"/>
  <c r="R34" i="4"/>
  <c r="R42" i="4"/>
  <c r="R42" i="9" s="1"/>
  <c r="W23" i="2"/>
  <c r="U35" i="4"/>
  <c r="U36" i="4"/>
  <c r="W22" i="6"/>
  <c r="W29" i="6"/>
  <c r="W23" i="6"/>
  <c r="W24" i="6"/>
  <c r="Y1" i="6"/>
  <c r="Y1" i="4"/>
  <c r="X3" i="2"/>
  <c r="X16" i="2" s="1"/>
  <c r="X3" i="6"/>
  <c r="X3" i="4"/>
  <c r="S28" i="2"/>
  <c r="S30" i="2"/>
  <c r="S42" i="2" s="1"/>
  <c r="Z32" i="2"/>
  <c r="Z43" i="1"/>
  <c r="AA32" i="9" s="1"/>
  <c r="Y1" i="2"/>
  <c r="Y14" i="1"/>
  <c r="Z1" i="9" s="1"/>
  <c r="X15" i="1"/>
  <c r="X16" i="1" s="1"/>
  <c r="Y3" i="9" s="1"/>
  <c r="Y5" i="9" l="1"/>
  <c r="Y22" i="9"/>
  <c r="Y23" i="9"/>
  <c r="Y6" i="9"/>
  <c r="Y8" i="9"/>
  <c r="Y13" i="9"/>
  <c r="Y16" i="9"/>
  <c r="Y12" i="9"/>
  <c r="Y43" i="9"/>
  <c r="Y18" i="9"/>
  <c r="Y10" i="9"/>
  <c r="Y24" i="9"/>
  <c r="Y25" i="9"/>
  <c r="Y7" i="9"/>
  <c r="Y17" i="9"/>
  <c r="Y19" i="9"/>
  <c r="Y27" i="9" s="1"/>
  <c r="Y28" i="9" s="1"/>
  <c r="Y44" i="9"/>
  <c r="Y11" i="9"/>
  <c r="Y30" i="9"/>
  <c r="Y29" i="9"/>
  <c r="R46" i="2"/>
  <c r="R39" i="9"/>
  <c r="R46" i="9" s="1"/>
  <c r="S46" i="2"/>
  <c r="S42" i="9"/>
  <c r="S46" i="9" s="1"/>
  <c r="X17" i="4"/>
  <c r="X22" i="4"/>
  <c r="X16" i="4"/>
  <c r="X12" i="4"/>
  <c r="X5" i="4"/>
  <c r="X8" i="4"/>
  <c r="X6" i="4"/>
  <c r="X11" i="4"/>
  <c r="X7" i="4"/>
  <c r="X13" i="4"/>
  <c r="X10" i="4"/>
  <c r="X45" i="6"/>
  <c r="X47" i="6" s="1"/>
  <c r="X17" i="6"/>
  <c r="X16" i="6"/>
  <c r="X18" i="6"/>
  <c r="X12" i="6"/>
  <c r="X10" i="6"/>
  <c r="X8" i="6"/>
  <c r="X5" i="6"/>
  <c r="X11" i="6"/>
  <c r="X6" i="6"/>
  <c r="X7" i="6"/>
  <c r="X13" i="2"/>
  <c r="X12" i="2"/>
  <c r="X7" i="2"/>
  <c r="X8" i="2"/>
  <c r="W44" i="4"/>
  <c r="X17" i="2"/>
  <c r="X11" i="2"/>
  <c r="X10" i="2"/>
  <c r="X6" i="2"/>
  <c r="X5" i="2"/>
  <c r="X43" i="4"/>
  <c r="X46" i="4" s="1"/>
  <c r="X43" i="2"/>
  <c r="X44" i="2" s="1"/>
  <c r="Z40" i="3"/>
  <c r="AA32" i="4" s="1"/>
  <c r="AA33" i="4" s="1"/>
  <c r="Z36" i="5"/>
  <c r="AA32" i="6"/>
  <c r="AA33" i="6" s="1"/>
  <c r="X18" i="2"/>
  <c r="X29" i="2"/>
  <c r="T34" i="4"/>
  <c r="T42" i="4"/>
  <c r="X24" i="4"/>
  <c r="X18" i="4"/>
  <c r="X29" i="4"/>
  <c r="X23" i="4"/>
  <c r="T39" i="2"/>
  <c r="T39" i="9" s="1"/>
  <c r="U19" i="2"/>
  <c r="U27" i="2" s="1"/>
  <c r="U39" i="2" s="1"/>
  <c r="U39" i="9" s="1"/>
  <c r="T28" i="2"/>
  <c r="V13" i="6"/>
  <c r="U34" i="6"/>
  <c r="U44" i="6"/>
  <c r="X24" i="2"/>
  <c r="X23" i="2"/>
  <c r="W13" i="6"/>
  <c r="V19" i="4"/>
  <c r="V27" i="4" s="1"/>
  <c r="W19" i="4"/>
  <c r="W27" i="4" s="1"/>
  <c r="W25" i="2"/>
  <c r="W25" i="6"/>
  <c r="W25" i="4"/>
  <c r="T44" i="6"/>
  <c r="T34" i="6"/>
  <c r="R35" i="4"/>
  <c r="R36" i="4"/>
  <c r="Y3" i="2"/>
  <c r="Y16" i="2" s="1"/>
  <c r="Y3" i="6"/>
  <c r="Y3" i="4"/>
  <c r="X29" i="6"/>
  <c r="X23" i="6"/>
  <c r="X22" i="6"/>
  <c r="X25" i="6" s="1"/>
  <c r="X24" i="6"/>
  <c r="X13" i="6"/>
  <c r="X19" i="6" s="1"/>
  <c r="X27" i="6" s="1"/>
  <c r="X30" i="6" s="1"/>
  <c r="X22" i="2"/>
  <c r="Z1" i="4"/>
  <c r="Z1" i="6"/>
  <c r="X25" i="4"/>
  <c r="V19" i="2"/>
  <c r="V27" i="2" s="1"/>
  <c r="T42" i="2"/>
  <c r="T42" i="9" s="1"/>
  <c r="X25" i="2"/>
  <c r="AA32" i="2"/>
  <c r="AA43" i="1"/>
  <c r="AB32" i="9" s="1"/>
  <c r="Z1" i="2"/>
  <c r="Y15" i="1"/>
  <c r="Y16" i="1" s="1"/>
  <c r="Z3" i="9" s="1"/>
  <c r="Z14" i="1"/>
  <c r="AA1" i="9" s="1"/>
  <c r="Z17" i="9" l="1"/>
  <c r="Z18" i="9"/>
  <c r="Z22" i="9"/>
  <c r="Z10" i="9"/>
  <c r="Z16" i="9"/>
  <c r="Z12" i="9"/>
  <c r="Z23" i="9"/>
  <c r="Z11" i="9"/>
  <c r="Z25" i="9"/>
  <c r="Z8" i="9"/>
  <c r="Z24" i="9"/>
  <c r="Z27" i="9"/>
  <c r="Z6" i="9"/>
  <c r="Z19" i="9"/>
  <c r="Z43" i="9"/>
  <c r="Z44" i="9" s="1"/>
  <c r="Z7" i="9"/>
  <c r="Z5" i="9"/>
  <c r="Z13" i="9"/>
  <c r="Z29" i="9"/>
  <c r="Z30" i="9" s="1"/>
  <c r="T46" i="9"/>
  <c r="Y22" i="4"/>
  <c r="Y16" i="4"/>
  <c r="Y17" i="4"/>
  <c r="Y13" i="4"/>
  <c r="Y11" i="4"/>
  <c r="Y12" i="4"/>
  <c r="Y5" i="4"/>
  <c r="Y10" i="4"/>
  <c r="Y6" i="4"/>
  <c r="Y8" i="4"/>
  <c r="Y7" i="4"/>
  <c r="Y45" i="6"/>
  <c r="Y47" i="6" s="1"/>
  <c r="Y18" i="6"/>
  <c r="Y17" i="6"/>
  <c r="Y16" i="6"/>
  <c r="Y13" i="6"/>
  <c r="Y7" i="6"/>
  <c r="Y12" i="6"/>
  <c r="Y10" i="6"/>
  <c r="Y8" i="6"/>
  <c r="Y5" i="6"/>
  <c r="Y11" i="6"/>
  <c r="Y6" i="6"/>
  <c r="Y12" i="2"/>
  <c r="Y7" i="2"/>
  <c r="Y13" i="2"/>
  <c r="Y8" i="2"/>
  <c r="X44" i="4"/>
  <c r="Y17" i="2"/>
  <c r="Y43" i="2"/>
  <c r="Y44" i="2" s="1"/>
  <c r="Y6" i="2"/>
  <c r="Y11" i="2"/>
  <c r="Y10" i="2"/>
  <c r="Y5" i="2"/>
  <c r="Y43" i="4"/>
  <c r="Y46" i="4" s="1"/>
  <c r="X19" i="4"/>
  <c r="X27" i="4" s="1"/>
  <c r="X30" i="4" s="1"/>
  <c r="X42" i="4" s="1"/>
  <c r="Y18" i="2"/>
  <c r="AA40" i="3"/>
  <c r="AB32" i="4" s="1"/>
  <c r="AB33" i="4" s="1"/>
  <c r="AA36" i="5"/>
  <c r="AB32" i="6"/>
  <c r="AB33" i="6" s="1"/>
  <c r="T46" i="2"/>
  <c r="Y29" i="2"/>
  <c r="Y29" i="4"/>
  <c r="Y23" i="4"/>
  <c r="Y24" i="4"/>
  <c r="Y25" i="4" s="1"/>
  <c r="Y18" i="4"/>
  <c r="T36" i="4"/>
  <c r="T35" i="4"/>
  <c r="U30" i="2"/>
  <c r="U42" i="2" s="1"/>
  <c r="U28" i="2"/>
  <c r="W30" i="4"/>
  <c r="W42" i="4" s="1"/>
  <c r="W28" i="4"/>
  <c r="U36" i="6"/>
  <c r="U35" i="6"/>
  <c r="V19" i="6"/>
  <c r="V27" i="6" s="1"/>
  <c r="Y22" i="2"/>
  <c r="Y23" i="2"/>
  <c r="W19" i="6"/>
  <c r="W27" i="6" s="1"/>
  <c r="V30" i="4"/>
  <c r="V28" i="4"/>
  <c r="V39" i="4"/>
  <c r="W39" i="4"/>
  <c r="T36" i="6"/>
  <c r="T35" i="6"/>
  <c r="Y24" i="2"/>
  <c r="X34" i="6"/>
  <c r="X44" i="6"/>
  <c r="Y24" i="6"/>
  <c r="Y23" i="6"/>
  <c r="Y25" i="6" s="1"/>
  <c r="Y22" i="6"/>
  <c r="Y19" i="6"/>
  <c r="Y27" i="6" s="1"/>
  <c r="Y30" i="6" s="1"/>
  <c r="Y29" i="6"/>
  <c r="AA1" i="6"/>
  <c r="AA1" i="4"/>
  <c r="Z3" i="2"/>
  <c r="Z16" i="2" s="1"/>
  <c r="Z3" i="6"/>
  <c r="Z3" i="4"/>
  <c r="X39" i="6"/>
  <c r="X28" i="6"/>
  <c r="V39" i="2"/>
  <c r="V28" i="2"/>
  <c r="V30" i="2"/>
  <c r="AA1" i="2"/>
  <c r="Z15" i="1"/>
  <c r="Z16" i="1" s="1"/>
  <c r="AA3" i="9" s="1"/>
  <c r="AA14" i="1"/>
  <c r="AB1" i="9" s="1"/>
  <c r="Y25" i="2"/>
  <c r="AB32" i="2"/>
  <c r="AB43" i="1"/>
  <c r="AC32" i="9" s="1"/>
  <c r="AC33" i="9" s="1"/>
  <c r="Z28" i="9" l="1"/>
  <c r="AA17" i="9"/>
  <c r="AA22" i="9"/>
  <c r="AA12" i="9"/>
  <c r="AA11" i="9"/>
  <c r="AA6" i="9"/>
  <c r="AA23" i="9"/>
  <c r="AA18" i="9"/>
  <c r="AA24" i="9"/>
  <c r="AA16" i="9"/>
  <c r="AA8" i="9"/>
  <c r="AA10" i="9"/>
  <c r="AA19" i="9"/>
  <c r="AA27" i="9" s="1"/>
  <c r="AA28" i="9" s="1"/>
  <c r="AA43" i="9"/>
  <c r="AA44" i="9" s="1"/>
  <c r="AA13" i="9"/>
  <c r="AA25" i="9"/>
  <c r="AA7" i="9"/>
  <c r="AA5" i="9"/>
  <c r="AA29" i="9"/>
  <c r="AA30" i="9" s="1"/>
  <c r="V39" i="9"/>
  <c r="U46" i="2"/>
  <c r="U42" i="9"/>
  <c r="U46" i="9" s="1"/>
  <c r="Z17" i="4"/>
  <c r="Z22" i="4"/>
  <c r="Z16" i="4"/>
  <c r="Z10" i="4"/>
  <c r="Z7" i="4"/>
  <c r="Z13" i="4"/>
  <c r="Z11" i="4"/>
  <c r="Z8" i="4"/>
  <c r="Z12" i="4"/>
  <c r="Z5" i="4"/>
  <c r="Z6" i="4"/>
  <c r="Z45" i="6"/>
  <c r="Z47" i="6" s="1"/>
  <c r="Z16" i="6"/>
  <c r="Z17" i="6"/>
  <c r="Z18" i="6"/>
  <c r="Z11" i="6"/>
  <c r="Z6" i="6"/>
  <c r="Z7" i="6"/>
  <c r="Z12" i="6"/>
  <c r="Z10" i="6"/>
  <c r="Z8" i="6"/>
  <c r="Z5" i="6"/>
  <c r="Z12" i="2"/>
  <c r="Z7" i="2"/>
  <c r="Z13" i="2"/>
  <c r="Z8" i="2"/>
  <c r="Y44" i="4"/>
  <c r="Z17" i="2"/>
  <c r="Z6" i="2"/>
  <c r="Z5" i="2"/>
  <c r="Z11" i="2"/>
  <c r="Z10" i="2"/>
  <c r="Z43" i="4"/>
  <c r="Z46" i="4" s="1"/>
  <c r="Z43" i="2"/>
  <c r="Z44" i="2" s="1"/>
  <c r="X28" i="4"/>
  <c r="X39" i="4"/>
  <c r="Y19" i="4"/>
  <c r="Y27" i="4" s="1"/>
  <c r="X34" i="4"/>
  <c r="X36" i="4" s="1"/>
  <c r="AB40" i="3"/>
  <c r="AC32" i="4" s="1"/>
  <c r="AC33" i="4" s="1"/>
  <c r="AB36" i="5"/>
  <c r="AC32" i="6"/>
  <c r="AC33" i="6" s="1"/>
  <c r="Z18" i="2"/>
  <c r="Z29" i="2"/>
  <c r="Z18" i="4"/>
  <c r="Z29" i="4"/>
  <c r="Z23" i="4"/>
  <c r="Z24" i="4"/>
  <c r="W34" i="4"/>
  <c r="W35" i="4" s="1"/>
  <c r="V30" i="6"/>
  <c r="V28" i="6"/>
  <c r="V39" i="6"/>
  <c r="V34" i="4"/>
  <c r="V42" i="4"/>
  <c r="W30" i="6"/>
  <c r="W28" i="6"/>
  <c r="W39" i="6"/>
  <c r="Z24" i="2"/>
  <c r="AB1" i="6"/>
  <c r="AB1" i="4"/>
  <c r="Z25" i="4"/>
  <c r="X35" i="6"/>
  <c r="X36" i="6"/>
  <c r="Z23" i="2"/>
  <c r="Z22" i="2"/>
  <c r="AA3" i="2"/>
  <c r="AA16" i="2" s="1"/>
  <c r="AA3" i="4"/>
  <c r="AA3" i="6"/>
  <c r="Y44" i="6"/>
  <c r="Y34" i="6"/>
  <c r="Z13" i="6"/>
  <c r="Z23" i="6"/>
  <c r="Z29" i="6"/>
  <c r="Z24" i="6"/>
  <c r="Z22" i="6"/>
  <c r="Y28" i="6"/>
  <c r="Y39" i="6"/>
  <c r="W19" i="2"/>
  <c r="W27" i="2" s="1"/>
  <c r="W39" i="2" s="1"/>
  <c r="W39" i="9" s="1"/>
  <c r="Z25" i="2"/>
  <c r="V42" i="2"/>
  <c r="AB1" i="2"/>
  <c r="AB14" i="1"/>
  <c r="AC1" i="9" s="1"/>
  <c r="AA15" i="1"/>
  <c r="AA16" i="1" s="1"/>
  <c r="AB3" i="9" s="1"/>
  <c r="AC32" i="2"/>
  <c r="AC43" i="1"/>
  <c r="AD32" i="9" s="1"/>
  <c r="AD33" i="9" s="1"/>
  <c r="AB5" i="9" l="1"/>
  <c r="AB24" i="9"/>
  <c r="AB16" i="9"/>
  <c r="AB7" i="9"/>
  <c r="AB18" i="9"/>
  <c r="AB11" i="9"/>
  <c r="AB22" i="9"/>
  <c r="AB6" i="9"/>
  <c r="AB17" i="9"/>
  <c r="AB12" i="9"/>
  <c r="AB23" i="9"/>
  <c r="AB43" i="9"/>
  <c r="AB44" i="9" s="1"/>
  <c r="AB25" i="9"/>
  <c r="AB8" i="9"/>
  <c r="AB10" i="9"/>
  <c r="AB27" i="9"/>
  <c r="AB28" i="9" s="1"/>
  <c r="AB13" i="9"/>
  <c r="AB19" i="9"/>
  <c r="AB29" i="9"/>
  <c r="AB30" i="9" s="1"/>
  <c r="V46" i="2"/>
  <c r="V42" i="9"/>
  <c r="V46" i="9" s="1"/>
  <c r="AA22" i="4"/>
  <c r="AA16" i="4"/>
  <c r="AA17" i="4"/>
  <c r="AA8" i="4"/>
  <c r="AA6" i="4"/>
  <c r="AA13" i="4"/>
  <c r="AA10" i="4"/>
  <c r="AA7" i="4"/>
  <c r="AA11" i="4"/>
  <c r="AA12" i="4"/>
  <c r="AA5" i="4"/>
  <c r="AA45" i="6"/>
  <c r="AA47" i="6" s="1"/>
  <c r="AA18" i="6"/>
  <c r="AA16" i="6"/>
  <c r="AA17" i="6"/>
  <c r="AA10" i="6"/>
  <c r="AA8" i="6"/>
  <c r="AA5" i="6"/>
  <c r="AA11" i="6"/>
  <c r="AA6" i="6"/>
  <c r="AA12" i="6"/>
  <c r="AA7" i="6"/>
  <c r="AA13" i="2"/>
  <c r="AA12" i="2"/>
  <c r="AA7" i="2"/>
  <c r="AA8" i="2"/>
  <c r="Z44" i="4"/>
  <c r="AA17" i="2"/>
  <c r="AA11" i="2"/>
  <c r="AA10" i="2"/>
  <c r="AA5" i="2"/>
  <c r="AA6" i="2"/>
  <c r="AA43" i="4"/>
  <c r="AA46" i="4" s="1"/>
  <c r="AA43" i="2"/>
  <c r="AA44" i="2" s="1"/>
  <c r="X35" i="4"/>
  <c r="Z19" i="6"/>
  <c r="Z27" i="6" s="1"/>
  <c r="Z30" i="6" s="1"/>
  <c r="Z44" i="6" s="1"/>
  <c r="Z19" i="4"/>
  <c r="Z27" i="4" s="1"/>
  <c r="Z30" i="4" s="1"/>
  <c r="Z34" i="4" s="1"/>
  <c r="Z25" i="6"/>
  <c r="Y39" i="4"/>
  <c r="Y30" i="4"/>
  <c r="Y28" i="4"/>
  <c r="AC40" i="3"/>
  <c r="AD32" i="4" s="1"/>
  <c r="AD33" i="4" s="1"/>
  <c r="AC36" i="5"/>
  <c r="AD32" i="6"/>
  <c r="AD33" i="6" s="1"/>
  <c r="AA23" i="2"/>
  <c r="AA29" i="2"/>
  <c r="AA25" i="4"/>
  <c r="AA18" i="4"/>
  <c r="AA29" i="4"/>
  <c r="AA23" i="4"/>
  <c r="AA24" i="4"/>
  <c r="W36" i="4"/>
  <c r="V34" i="6"/>
  <c r="V44" i="6"/>
  <c r="AA22" i="2"/>
  <c r="AA18" i="2"/>
  <c r="W44" i="6"/>
  <c r="W34" i="6"/>
  <c r="AA24" i="2"/>
  <c r="V35" i="4"/>
  <c r="V36" i="4"/>
  <c r="Y36" i="6"/>
  <c r="Y35" i="6"/>
  <c r="AA23" i="6"/>
  <c r="AA22" i="6"/>
  <c r="AA24" i="6"/>
  <c r="AA29" i="6"/>
  <c r="AA25" i="6"/>
  <c r="AA13" i="6"/>
  <c r="AA19" i="4"/>
  <c r="AA27" i="4" s="1"/>
  <c r="AA30" i="4" s="1"/>
  <c r="AB3" i="2"/>
  <c r="AB16" i="2" s="1"/>
  <c r="AB3" i="4"/>
  <c r="AB3" i="6"/>
  <c r="AC1" i="6"/>
  <c r="AC1" i="4"/>
  <c r="W30" i="2"/>
  <c r="W42" i="2" s="1"/>
  <c r="W28" i="2"/>
  <c r="Y19" i="2"/>
  <c r="AA25" i="2"/>
  <c r="AC1" i="2"/>
  <c r="AB15" i="1"/>
  <c r="AB16" i="1" s="1"/>
  <c r="AC3" i="9" s="1"/>
  <c r="AC14" i="1"/>
  <c r="AD1" i="9" s="1"/>
  <c r="X19" i="2"/>
  <c r="X27" i="2" s="1"/>
  <c r="AD32" i="2"/>
  <c r="AD43" i="1"/>
  <c r="AE32" i="9" s="1"/>
  <c r="AE33" i="9" s="1"/>
  <c r="AC5" i="9" l="1"/>
  <c r="AC7" i="9"/>
  <c r="AC10" i="9"/>
  <c r="AC19" i="9"/>
  <c r="AC43" i="9"/>
  <c r="AC44" i="9" s="1"/>
  <c r="AC18" i="9"/>
  <c r="AC24" i="9"/>
  <c r="AC6" i="9"/>
  <c r="AC11" i="9"/>
  <c r="AC22" i="9"/>
  <c r="AC23" i="9"/>
  <c r="AC30" i="9"/>
  <c r="AC16" i="9"/>
  <c r="AC17" i="9"/>
  <c r="AC25" i="9"/>
  <c r="AC13" i="9"/>
  <c r="AC12" i="9"/>
  <c r="AC29" i="9"/>
  <c r="AC8" i="9"/>
  <c r="AC27" i="9"/>
  <c r="W46" i="2"/>
  <c r="W42" i="9"/>
  <c r="W46" i="9" s="1"/>
  <c r="AB17" i="4"/>
  <c r="AB22" i="4"/>
  <c r="AB16" i="4"/>
  <c r="AB12" i="4"/>
  <c r="AB5" i="4"/>
  <c r="AB8" i="4"/>
  <c r="AB6" i="4"/>
  <c r="AB10" i="4"/>
  <c r="AB13" i="4"/>
  <c r="AB11" i="4"/>
  <c r="AB7" i="4"/>
  <c r="AB45" i="6"/>
  <c r="AB47" i="6" s="1"/>
  <c r="AB17" i="6"/>
  <c r="AB16" i="6"/>
  <c r="AB18" i="6"/>
  <c r="AB12" i="6"/>
  <c r="AB10" i="6"/>
  <c r="AB8" i="6"/>
  <c r="AB5" i="6"/>
  <c r="AB11" i="6"/>
  <c r="AB6" i="6"/>
  <c r="AB7" i="6"/>
  <c r="AB12" i="2"/>
  <c r="AB7" i="2"/>
  <c r="AB13" i="2"/>
  <c r="AB8" i="2"/>
  <c r="AA44" i="4"/>
  <c r="AB17" i="2"/>
  <c r="AB11" i="2"/>
  <c r="AB10" i="2"/>
  <c r="AB6" i="2"/>
  <c r="AB5" i="2"/>
  <c r="AB43" i="4"/>
  <c r="AB46" i="4" s="1"/>
  <c r="AB43" i="2"/>
  <c r="AB44" i="2" s="1"/>
  <c r="Z34" i="6"/>
  <c r="Z36" i="6" s="1"/>
  <c r="Z39" i="6"/>
  <c r="AB24" i="2"/>
  <c r="Z42" i="4"/>
  <c r="Z39" i="4"/>
  <c r="Z28" i="6"/>
  <c r="AA19" i="6"/>
  <c r="AA27" i="6" s="1"/>
  <c r="AA30" i="6" s="1"/>
  <c r="AA34" i="6" s="1"/>
  <c r="Y42" i="4"/>
  <c r="Y34" i="4"/>
  <c r="Z28" i="4"/>
  <c r="AD36" i="5"/>
  <c r="AD40" i="3"/>
  <c r="AE32" i="4" s="1"/>
  <c r="AE33" i="4" s="1"/>
  <c r="AE32" i="6"/>
  <c r="AE33" i="6" s="1"/>
  <c r="AB29" i="2"/>
  <c r="AB24" i="4"/>
  <c r="AB18" i="4"/>
  <c r="AB29" i="4"/>
  <c r="AB23" i="4"/>
  <c r="V35" i="6"/>
  <c r="V36" i="6"/>
  <c r="W35" i="6"/>
  <c r="W36" i="6"/>
  <c r="AB18" i="2"/>
  <c r="AB23" i="2"/>
  <c r="AB25" i="2" s="1"/>
  <c r="AB22" i="2"/>
  <c r="AD1" i="6"/>
  <c r="AD1" i="4"/>
  <c r="AB25" i="4"/>
  <c r="AB19" i="4"/>
  <c r="AB27" i="4" s="1"/>
  <c r="AB30" i="4" s="1"/>
  <c r="AA39" i="4"/>
  <c r="AA28" i="4"/>
  <c r="AA42" i="4"/>
  <c r="AA34" i="4"/>
  <c r="AB23" i="6"/>
  <c r="AB29" i="6"/>
  <c r="AB22" i="6"/>
  <c r="AB13" i="6"/>
  <c r="AB19" i="6" s="1"/>
  <c r="AB27" i="6" s="1"/>
  <c r="AB30" i="6" s="1"/>
  <c r="AB24" i="6"/>
  <c r="AC3" i="2"/>
  <c r="AC16" i="2" s="1"/>
  <c r="AC3" i="6"/>
  <c r="AC3" i="4"/>
  <c r="Z35" i="4"/>
  <c r="Z36" i="4"/>
  <c r="AA19" i="2"/>
  <c r="AA27" i="2" s="1"/>
  <c r="AA30" i="2" s="1"/>
  <c r="AA42" i="2" s="1"/>
  <c r="AA42" i="9" s="1"/>
  <c r="Z19" i="2"/>
  <c r="Z27" i="2" s="1"/>
  <c r="Y27" i="2"/>
  <c r="X28" i="2"/>
  <c r="X39" i="2"/>
  <c r="X39" i="9" s="1"/>
  <c r="X30" i="2"/>
  <c r="AC15" i="1"/>
  <c r="AC16" i="1" s="1"/>
  <c r="AD3" i="9" s="1"/>
  <c r="AD1" i="2"/>
  <c r="AD14" i="1"/>
  <c r="AE1" i="9" s="1"/>
  <c r="AE32" i="2"/>
  <c r="AE43" i="1"/>
  <c r="AF32" i="9" s="1"/>
  <c r="AF33" i="9" s="1"/>
  <c r="AD29" i="9" l="1"/>
  <c r="AD10" i="9"/>
  <c r="AD12" i="9"/>
  <c r="AD11" i="9"/>
  <c r="AD22" i="9"/>
  <c r="AD7" i="9"/>
  <c r="AD24" i="9"/>
  <c r="AD16" i="9"/>
  <c r="AD18" i="9"/>
  <c r="AD17" i="9"/>
  <c r="AD43" i="9"/>
  <c r="AD44" i="9" s="1"/>
  <c r="AD19" i="9"/>
  <c r="AD6" i="9"/>
  <c r="AD30" i="9"/>
  <c r="AD13" i="9"/>
  <c r="AD23" i="9"/>
  <c r="AD5" i="9"/>
  <c r="AD25" i="9"/>
  <c r="AD8" i="9"/>
  <c r="AD27" i="9"/>
  <c r="AC39" i="9"/>
  <c r="AC28" i="9"/>
  <c r="AC34" i="9"/>
  <c r="AC35" i="9" s="1"/>
  <c r="AC36" i="9" s="1"/>
  <c r="AC42" i="9"/>
  <c r="AC22" i="4"/>
  <c r="AC16" i="4"/>
  <c r="AC17" i="4"/>
  <c r="AC13" i="4"/>
  <c r="AC11" i="4"/>
  <c r="AC12" i="4"/>
  <c r="AC5" i="4"/>
  <c r="AC7" i="4"/>
  <c r="AC8" i="4"/>
  <c r="AC6" i="4"/>
  <c r="AC10" i="4"/>
  <c r="AC45" i="6"/>
  <c r="AC47" i="6" s="1"/>
  <c r="AC17" i="6"/>
  <c r="AC16" i="6"/>
  <c r="AC18" i="6"/>
  <c r="AC7" i="6"/>
  <c r="AC11" i="6"/>
  <c r="AC12" i="6"/>
  <c r="AC10" i="6"/>
  <c r="AC8" i="6"/>
  <c r="AC5" i="6"/>
  <c r="AC6" i="6"/>
  <c r="AC12" i="2"/>
  <c r="AC7" i="2"/>
  <c r="AC13" i="2"/>
  <c r="AC8" i="2"/>
  <c r="AB44" i="4"/>
  <c r="AC17" i="2"/>
  <c r="AC6" i="2"/>
  <c r="AC11" i="2"/>
  <c r="AC10" i="2"/>
  <c r="AC5" i="2"/>
  <c r="Z35" i="6"/>
  <c r="AC43" i="4"/>
  <c r="AC46" i="4" s="1"/>
  <c r="AC43" i="2"/>
  <c r="AC44" i="2" s="1"/>
  <c r="AA44" i="6"/>
  <c r="AA28" i="6"/>
  <c r="AA39" i="6"/>
  <c r="Y35" i="4"/>
  <c r="Y36" i="4"/>
  <c r="AB25" i="6"/>
  <c r="AE36" i="5"/>
  <c r="AE40" i="3"/>
  <c r="AF32" i="4" s="1"/>
  <c r="AF33" i="4" s="1"/>
  <c r="AF32" i="6"/>
  <c r="AF33" i="6" s="1"/>
  <c r="AC29" i="2"/>
  <c r="AC29" i="4"/>
  <c r="AC23" i="4"/>
  <c r="AC24" i="4"/>
  <c r="AC18" i="4"/>
  <c r="AC25" i="4"/>
  <c r="AC18" i="2"/>
  <c r="AC24" i="2"/>
  <c r="AB28" i="6"/>
  <c r="AB39" i="6"/>
  <c r="AA35" i="6"/>
  <c r="AA36" i="6"/>
  <c r="AD3" i="2"/>
  <c r="AD16" i="2" s="1"/>
  <c r="AD3" i="6"/>
  <c r="AD3" i="4"/>
  <c r="AC22" i="6"/>
  <c r="AC24" i="6"/>
  <c r="AC29" i="6"/>
  <c r="AC13" i="6"/>
  <c r="AC19" i="6" s="1"/>
  <c r="AC27" i="6" s="1"/>
  <c r="AC30" i="6" s="1"/>
  <c r="AC23" i="6"/>
  <c r="AE1" i="6"/>
  <c r="AE1" i="4"/>
  <c r="AB39" i="4"/>
  <c r="AB28" i="4"/>
  <c r="AB44" i="6"/>
  <c r="AB34" i="6"/>
  <c r="AC22" i="2"/>
  <c r="AC23" i="2"/>
  <c r="AC25" i="2" s="1"/>
  <c r="AA35" i="4"/>
  <c r="AA36" i="4"/>
  <c r="AB42" i="4"/>
  <c r="AB34" i="4"/>
  <c r="AA28" i="2"/>
  <c r="AA39" i="2"/>
  <c r="Z30" i="2"/>
  <c r="Z42" i="2" s="1"/>
  <c r="Z42" i="9" s="1"/>
  <c r="Z28" i="2"/>
  <c r="Z39" i="2"/>
  <c r="Z39" i="9" s="1"/>
  <c r="AE1" i="2"/>
  <c r="AE14" i="1"/>
  <c r="AF1" i="9" s="1"/>
  <c r="AD15" i="1"/>
  <c r="AD16" i="1" s="1"/>
  <c r="AE3" i="9" s="1"/>
  <c r="AF32" i="2"/>
  <c r="AF43" i="1"/>
  <c r="AG32" i="9" s="1"/>
  <c r="AG33" i="9" s="1"/>
  <c r="Y39" i="2"/>
  <c r="Y39" i="9" s="1"/>
  <c r="Y28" i="2"/>
  <c r="Y30" i="2"/>
  <c r="X42" i="2"/>
  <c r="AE24" i="9" l="1"/>
  <c r="AE7" i="9"/>
  <c r="AE23" i="9"/>
  <c r="AE22" i="9"/>
  <c r="AE6" i="9"/>
  <c r="AE16" i="9"/>
  <c r="AE17" i="9"/>
  <c r="AE18" i="9"/>
  <c r="AE10" i="9"/>
  <c r="AE27" i="9"/>
  <c r="AE13" i="9"/>
  <c r="AE8" i="9"/>
  <c r="AE12" i="9"/>
  <c r="AE11" i="9"/>
  <c r="AE5" i="9"/>
  <c r="AE43" i="9"/>
  <c r="AE44" i="9" s="1"/>
  <c r="AE30" i="9"/>
  <c r="AE29" i="9"/>
  <c r="AE19" i="9"/>
  <c r="AE25" i="9"/>
  <c r="AD39" i="9"/>
  <c r="AD28" i="9"/>
  <c r="AD42" i="9"/>
  <c r="AD34" i="9"/>
  <c r="AD35" i="9" s="1"/>
  <c r="AD36" i="9" s="1"/>
  <c r="AC46" i="9"/>
  <c r="Z46" i="9"/>
  <c r="X46" i="2"/>
  <c r="X42" i="9"/>
  <c r="X46" i="9" s="1"/>
  <c r="AA46" i="2"/>
  <c r="AA39" i="9"/>
  <c r="AA46" i="9" s="1"/>
  <c r="AD17" i="4"/>
  <c r="AD22" i="4"/>
  <c r="AD16" i="4"/>
  <c r="AD10" i="4"/>
  <c r="AD7" i="4"/>
  <c r="AD13" i="4"/>
  <c r="AD11" i="4"/>
  <c r="AD6" i="4"/>
  <c r="AD12" i="4"/>
  <c r="AD8" i="4"/>
  <c r="AD5" i="4"/>
  <c r="AD45" i="6"/>
  <c r="AD47" i="6" s="1"/>
  <c r="AD17" i="6"/>
  <c r="AD18" i="6"/>
  <c r="AD16" i="6"/>
  <c r="AD11" i="6"/>
  <c r="AD6" i="6"/>
  <c r="AD7" i="6"/>
  <c r="AD12" i="6"/>
  <c r="AD10" i="6"/>
  <c r="AD8" i="6"/>
  <c r="AD5" i="6"/>
  <c r="AD13" i="2"/>
  <c r="AD12" i="2"/>
  <c r="AD7" i="2"/>
  <c r="AD8" i="2"/>
  <c r="AC44" i="4"/>
  <c r="AD17" i="2"/>
  <c r="AD43" i="2"/>
  <c r="AD44" i="2" s="1"/>
  <c r="AD5" i="2"/>
  <c r="AD11" i="2"/>
  <c r="AD10" i="2"/>
  <c r="AD6" i="2"/>
  <c r="AD43" i="4"/>
  <c r="AD46" i="4" s="1"/>
  <c r="AC19" i="4"/>
  <c r="AC27" i="4" s="1"/>
  <c r="AC30" i="4" s="1"/>
  <c r="AC34" i="4" s="1"/>
  <c r="AC25" i="6"/>
  <c r="AD22" i="2"/>
  <c r="AD25" i="2" s="1"/>
  <c r="AF40" i="3"/>
  <c r="AG32" i="4" s="1"/>
  <c r="AG33" i="4" s="1"/>
  <c r="AF36" i="5"/>
  <c r="AG32" i="6"/>
  <c r="AG33" i="6" s="1"/>
  <c r="AD29" i="2"/>
  <c r="AD18" i="4"/>
  <c r="AD29" i="4"/>
  <c r="AD23" i="4"/>
  <c r="AD24" i="4"/>
  <c r="AD25" i="4" s="1"/>
  <c r="Z46" i="2"/>
  <c r="AD18" i="2"/>
  <c r="AE3" i="2"/>
  <c r="AE16" i="2" s="1"/>
  <c r="AE3" i="6"/>
  <c r="AE3" i="4"/>
  <c r="AB36" i="6"/>
  <c r="AB35" i="6"/>
  <c r="AC44" i="6"/>
  <c r="AC34" i="6"/>
  <c r="AD23" i="2"/>
  <c r="AC39" i="6"/>
  <c r="AC28" i="6"/>
  <c r="AD24" i="2"/>
  <c r="AD19" i="4"/>
  <c r="AD27" i="4" s="1"/>
  <c r="AD30" i="4" s="1"/>
  <c r="AF1" i="6"/>
  <c r="AF1" i="4"/>
  <c r="AB36" i="4"/>
  <c r="AB35" i="4"/>
  <c r="AD24" i="6"/>
  <c r="AD23" i="6"/>
  <c r="AD25" i="6" s="1"/>
  <c r="AD22" i="6"/>
  <c r="AD29" i="6"/>
  <c r="AB19" i="2"/>
  <c r="AB27" i="2" s="1"/>
  <c r="AB39" i="2" s="1"/>
  <c r="AB39" i="9" s="1"/>
  <c r="AF1" i="2"/>
  <c r="AF14" i="1"/>
  <c r="AG1" i="9" s="1"/>
  <c r="AE15" i="1"/>
  <c r="AE16" i="1" s="1"/>
  <c r="AF3" i="9" s="1"/>
  <c r="Y42" i="2"/>
  <c r="AG32" i="2"/>
  <c r="AG43" i="1"/>
  <c r="AH32" i="9" s="1"/>
  <c r="AH33" i="9" s="1"/>
  <c r="AE39" i="9" l="1"/>
  <c r="AE28" i="9"/>
  <c r="AF5" i="9"/>
  <c r="AF17" i="9"/>
  <c r="AF24" i="9"/>
  <c r="AF22" i="9"/>
  <c r="AF11" i="9"/>
  <c r="AF7" i="9"/>
  <c r="AF12" i="9"/>
  <c r="AF18" i="9"/>
  <c r="AF16" i="9"/>
  <c r="AF23" i="9"/>
  <c r="AF10" i="9"/>
  <c r="AF6" i="9"/>
  <c r="AF25" i="9"/>
  <c r="AF19" i="9"/>
  <c r="AF30" i="9"/>
  <c r="AF27" i="9"/>
  <c r="AF8" i="9"/>
  <c r="AF29" i="9"/>
  <c r="AF13" i="9"/>
  <c r="AF43" i="9"/>
  <c r="AF44" i="9" s="1"/>
  <c r="AD46" i="9"/>
  <c r="AE34" i="9"/>
  <c r="AE42" i="9"/>
  <c r="Y46" i="2"/>
  <c r="Y42" i="9"/>
  <c r="Y46" i="9" s="1"/>
  <c r="AE22" i="4"/>
  <c r="AE16" i="4"/>
  <c r="AE17" i="4"/>
  <c r="AE8" i="4"/>
  <c r="AE6" i="4"/>
  <c r="AE13" i="4"/>
  <c r="AE10" i="4"/>
  <c r="AE7" i="4"/>
  <c r="AE12" i="4"/>
  <c r="AE5" i="4"/>
  <c r="AE11" i="4"/>
  <c r="AE45" i="6"/>
  <c r="AE47" i="6" s="1"/>
  <c r="AE18" i="6"/>
  <c r="AE17" i="6"/>
  <c r="AE16" i="6"/>
  <c r="AE10" i="6"/>
  <c r="AE8" i="6"/>
  <c r="AE5" i="6"/>
  <c r="AE11" i="6"/>
  <c r="AE6" i="6"/>
  <c r="AE7" i="6"/>
  <c r="AE12" i="6"/>
  <c r="AE13" i="2"/>
  <c r="AE7" i="2"/>
  <c r="AE12" i="2"/>
  <c r="AE8" i="2"/>
  <c r="AD44" i="4"/>
  <c r="AE17" i="2"/>
  <c r="AE43" i="2"/>
  <c r="AE44" i="2" s="1"/>
  <c r="AE11" i="2"/>
  <c r="AE10" i="2"/>
  <c r="AE5" i="2"/>
  <c r="AE6" i="2"/>
  <c r="AE43" i="4"/>
  <c r="AE46" i="4" s="1"/>
  <c r="AC42" i="4"/>
  <c r="AC39" i="4"/>
  <c r="AC28" i="4"/>
  <c r="AD13" i="6"/>
  <c r="AD19" i="6" s="1"/>
  <c r="AD27" i="6" s="1"/>
  <c r="AD30" i="6" s="1"/>
  <c r="AD44" i="6" s="1"/>
  <c r="AE24" i="2"/>
  <c r="AG40" i="3"/>
  <c r="AH32" i="4" s="1"/>
  <c r="AH33" i="4" s="1"/>
  <c r="AG36" i="5"/>
  <c r="AH32" i="6"/>
  <c r="AH33" i="6" s="1"/>
  <c r="AE23" i="2"/>
  <c r="AE29" i="2"/>
  <c r="AE18" i="4"/>
  <c r="AE29" i="4"/>
  <c r="AE23" i="4"/>
  <c r="AE25" i="4" s="1"/>
  <c r="AE24" i="4"/>
  <c r="AE18" i="2"/>
  <c r="AE22" i="2"/>
  <c r="AG1" i="4"/>
  <c r="AG1" i="6"/>
  <c r="AE13" i="6"/>
  <c r="AE22" i="6"/>
  <c r="AE23" i="6"/>
  <c r="AE24" i="6"/>
  <c r="AE29" i="6"/>
  <c r="AC35" i="6"/>
  <c r="AC36" i="6"/>
  <c r="AD42" i="4"/>
  <c r="AD34" i="4"/>
  <c r="AD39" i="4"/>
  <c r="AD28" i="4"/>
  <c r="AF3" i="2"/>
  <c r="AF16" i="2" s="1"/>
  <c r="AF3" i="6"/>
  <c r="AF3" i="4"/>
  <c r="AC35" i="4"/>
  <c r="AC36" i="4"/>
  <c r="AD19" i="2"/>
  <c r="AD27" i="2" s="1"/>
  <c r="AD30" i="2" s="1"/>
  <c r="AD42" i="2" s="1"/>
  <c r="AB30" i="2"/>
  <c r="AB42" i="2" s="1"/>
  <c r="AB28" i="2"/>
  <c r="AE25" i="2"/>
  <c r="AG14" i="1"/>
  <c r="AH1" i="9" s="1"/>
  <c r="AF15" i="1"/>
  <c r="AF16" i="1" s="1"/>
  <c r="AG3" i="9" s="1"/>
  <c r="AG1" i="2"/>
  <c r="AH32" i="2"/>
  <c r="AH43" i="1"/>
  <c r="AI32" i="9" s="1"/>
  <c r="AI33" i="9" s="1"/>
  <c r="AE35" i="9" l="1"/>
  <c r="AE36" i="9"/>
  <c r="AF28" i="9"/>
  <c r="AF39" i="9"/>
  <c r="AG5" i="9"/>
  <c r="AG18" i="9"/>
  <c r="AG23" i="9"/>
  <c r="AG17" i="9"/>
  <c r="AG43" i="9"/>
  <c r="AG44" i="9" s="1"/>
  <c r="AG27" i="9"/>
  <c r="AG11" i="9"/>
  <c r="AG16" i="9"/>
  <c r="AG12" i="9"/>
  <c r="AG24" i="9"/>
  <c r="AG6" i="9"/>
  <c r="AG10" i="9"/>
  <c r="AG13" i="9"/>
  <c r="AG19" i="9"/>
  <c r="AG25" i="9"/>
  <c r="AG8" i="9"/>
  <c r="AG30" i="9"/>
  <c r="AG7" i="9"/>
  <c r="AG22" i="9"/>
  <c r="AG29" i="9"/>
  <c r="AF42" i="9"/>
  <c r="AF34" i="9"/>
  <c r="AE46" i="9"/>
  <c r="AB46" i="2"/>
  <c r="AB42" i="9"/>
  <c r="AB46" i="9" s="1"/>
  <c r="AF17" i="4"/>
  <c r="AF22" i="4"/>
  <c r="AF16" i="4"/>
  <c r="AF12" i="4"/>
  <c r="AF5" i="4"/>
  <c r="AF8" i="4"/>
  <c r="AF6" i="4"/>
  <c r="AF13" i="4"/>
  <c r="AF11" i="4"/>
  <c r="AF7" i="4"/>
  <c r="AF10" i="4"/>
  <c r="AF45" i="6"/>
  <c r="AF47" i="6" s="1"/>
  <c r="AF17" i="6"/>
  <c r="AF16" i="6"/>
  <c r="AF18" i="6"/>
  <c r="AF12" i="6"/>
  <c r="AF10" i="6"/>
  <c r="AF8" i="6"/>
  <c r="AF5" i="6"/>
  <c r="AF11" i="6"/>
  <c r="AF6" i="6"/>
  <c r="AF7" i="6"/>
  <c r="AF13" i="2"/>
  <c r="AF12" i="2"/>
  <c r="AF7" i="2"/>
  <c r="AF8" i="2"/>
  <c r="AE44" i="4"/>
  <c r="AF17" i="2"/>
  <c r="AF43" i="2"/>
  <c r="AF44" i="2" s="1"/>
  <c r="AF11" i="2"/>
  <c r="AF10" i="2"/>
  <c r="AF6" i="2"/>
  <c r="AF5" i="2"/>
  <c r="AF43" i="4"/>
  <c r="AF46" i="4" s="1"/>
  <c r="AD28" i="6"/>
  <c r="AE19" i="6"/>
  <c r="AE27" i="6" s="1"/>
  <c r="AE30" i="6" s="1"/>
  <c r="AE44" i="6" s="1"/>
  <c r="AE19" i="4"/>
  <c r="AE27" i="4" s="1"/>
  <c r="AE30" i="4" s="1"/>
  <c r="AE34" i="4" s="1"/>
  <c r="AD39" i="6"/>
  <c r="AD34" i="6"/>
  <c r="AD35" i="6" s="1"/>
  <c r="AE25" i="6"/>
  <c r="AF24" i="2"/>
  <c r="AF25" i="2" s="1"/>
  <c r="AH40" i="3"/>
  <c r="AI32" i="4" s="1"/>
  <c r="AI33" i="4" s="1"/>
  <c r="AH36" i="5"/>
  <c r="AI32" i="6"/>
  <c r="AI33" i="6" s="1"/>
  <c r="AF18" i="2"/>
  <c r="AF29" i="2"/>
  <c r="AF24" i="4"/>
  <c r="AF18" i="4"/>
  <c r="AF29" i="4"/>
  <c r="AF23" i="4"/>
  <c r="AF23" i="2"/>
  <c r="AF29" i="6"/>
  <c r="AF23" i="6"/>
  <c r="AF22" i="6"/>
  <c r="AF13" i="6"/>
  <c r="AF19" i="6" s="1"/>
  <c r="AF27" i="6" s="1"/>
  <c r="AF30" i="6" s="1"/>
  <c r="AF25" i="6"/>
  <c r="AF24" i="6"/>
  <c r="AG3" i="2"/>
  <c r="AG16" i="2" s="1"/>
  <c r="AG3" i="6"/>
  <c r="AG3" i="4"/>
  <c r="AD36" i="4"/>
  <c r="AD35" i="4"/>
  <c r="AF22" i="2"/>
  <c r="AH1" i="4"/>
  <c r="AH1" i="6"/>
  <c r="AF25" i="4"/>
  <c r="AC19" i="2"/>
  <c r="AC27" i="2" s="1"/>
  <c r="AC30" i="2" s="1"/>
  <c r="AC42" i="2" s="1"/>
  <c r="AE19" i="2"/>
  <c r="AE27" i="2" s="1"/>
  <c r="AD39" i="2"/>
  <c r="AD46" i="2" s="1"/>
  <c r="AD28" i="2"/>
  <c r="AI32" i="2"/>
  <c r="AI43" i="1"/>
  <c r="AJ32" i="9" s="1"/>
  <c r="AJ33" i="9" s="1"/>
  <c r="AH1" i="2"/>
  <c r="AG15" i="1"/>
  <c r="AG16" i="1" s="1"/>
  <c r="AH3" i="9" s="1"/>
  <c r="AH14" i="1"/>
  <c r="AI1" i="9" s="1"/>
  <c r="AF46" i="9" l="1"/>
  <c r="AF36" i="9"/>
  <c r="AF35" i="9"/>
  <c r="AG28" i="9"/>
  <c r="AG39" i="9"/>
  <c r="AG46" i="9" s="1"/>
  <c r="AH18" i="9"/>
  <c r="AH23" i="9"/>
  <c r="AH24" i="9"/>
  <c r="AH12" i="9"/>
  <c r="AH16" i="9"/>
  <c r="AH17" i="9"/>
  <c r="AH6" i="9"/>
  <c r="AH7" i="9"/>
  <c r="AH11" i="9"/>
  <c r="AH25" i="9"/>
  <c r="AH13" i="9"/>
  <c r="AH22" i="9"/>
  <c r="AH5" i="9"/>
  <c r="AH27" i="9"/>
  <c r="AH43" i="9"/>
  <c r="AH44" i="9" s="1"/>
  <c r="AH29" i="9"/>
  <c r="AH8" i="9"/>
  <c r="AH10" i="9"/>
  <c r="AH30" i="9"/>
  <c r="AH19" i="9"/>
  <c r="AG42" i="9"/>
  <c r="AG34" i="9"/>
  <c r="AG22" i="4"/>
  <c r="AG16" i="4"/>
  <c r="AG17" i="4"/>
  <c r="AG13" i="4"/>
  <c r="AG11" i="4"/>
  <c r="AG12" i="4"/>
  <c r="AG5" i="4"/>
  <c r="AG10" i="4"/>
  <c r="AG6" i="4"/>
  <c r="AG7" i="4"/>
  <c r="AG8" i="4"/>
  <c r="AG45" i="6"/>
  <c r="AG47" i="6" s="1"/>
  <c r="AG18" i="6"/>
  <c r="AG17" i="6"/>
  <c r="AG16" i="6"/>
  <c r="AG7" i="6"/>
  <c r="AG12" i="6"/>
  <c r="AG10" i="6"/>
  <c r="AG8" i="6"/>
  <c r="AG5" i="6"/>
  <c r="AG11" i="6"/>
  <c r="AG6" i="6"/>
  <c r="AE34" i="6"/>
  <c r="AE35" i="6" s="1"/>
  <c r="AG12" i="2"/>
  <c r="AG7" i="2"/>
  <c r="AG13" i="2"/>
  <c r="AG8" i="2"/>
  <c r="AF44" i="4"/>
  <c r="AG17" i="2"/>
  <c r="AG6" i="2"/>
  <c r="AG11" i="2"/>
  <c r="AG10" i="2"/>
  <c r="AG5" i="2"/>
  <c r="AE39" i="6"/>
  <c r="AG43" i="4"/>
  <c r="AG46" i="4" s="1"/>
  <c r="AG43" i="2"/>
  <c r="AG44" i="2" s="1"/>
  <c r="AE42" i="4"/>
  <c r="AD36" i="6"/>
  <c r="AE28" i="6"/>
  <c r="AE28" i="4"/>
  <c r="AE39" i="4"/>
  <c r="AI40" i="3"/>
  <c r="AJ32" i="4" s="1"/>
  <c r="AJ33" i="4" s="1"/>
  <c r="AI36" i="5"/>
  <c r="AJ32" i="6"/>
  <c r="AJ33" i="6" s="1"/>
  <c r="AG18" i="2"/>
  <c r="AG29" i="2"/>
  <c r="AG29" i="4"/>
  <c r="AG23" i="4"/>
  <c r="AG24" i="4"/>
  <c r="AG25" i="4" s="1"/>
  <c r="AG19" i="4"/>
  <c r="AG27" i="4" s="1"/>
  <c r="AG30" i="4" s="1"/>
  <c r="AG18" i="4"/>
  <c r="AG24" i="2"/>
  <c r="AG23" i="2"/>
  <c r="AF44" i="6"/>
  <c r="AF34" i="6"/>
  <c r="AG22" i="2"/>
  <c r="AH3" i="2"/>
  <c r="AH16" i="2" s="1"/>
  <c r="AH3" i="6"/>
  <c r="AH3" i="4"/>
  <c r="AG22" i="6"/>
  <c r="AG29" i="6"/>
  <c r="AG23" i="6"/>
  <c r="AG19" i="6"/>
  <c r="AG27" i="6" s="1"/>
  <c r="AG30" i="6" s="1"/>
  <c r="AG13" i="6"/>
  <c r="AG24" i="6"/>
  <c r="AF39" i="6"/>
  <c r="AF28" i="6"/>
  <c r="AI1" i="6"/>
  <c r="AI1" i="4"/>
  <c r="AE36" i="4"/>
  <c r="AE35" i="4"/>
  <c r="AC39" i="2"/>
  <c r="AC46" i="2" s="1"/>
  <c r="AC28" i="2"/>
  <c r="AF19" i="2"/>
  <c r="AF27" i="2" s="1"/>
  <c r="AF30" i="2" s="1"/>
  <c r="AF42" i="2" s="1"/>
  <c r="AG25" i="2"/>
  <c r="AE30" i="2"/>
  <c r="AE42" i="2" s="1"/>
  <c r="AE28" i="2"/>
  <c r="AE39" i="2"/>
  <c r="AI1" i="2"/>
  <c r="AH15" i="1"/>
  <c r="AH16" i="1" s="1"/>
  <c r="AI3" i="9" s="1"/>
  <c r="AI14" i="1"/>
  <c r="AJ1" i="9" s="1"/>
  <c r="AJ32" i="2"/>
  <c r="AJ43" i="1"/>
  <c r="AK32" i="9" s="1"/>
  <c r="AK33" i="9" s="1"/>
  <c r="AI8" i="9" l="1"/>
  <c r="AI23" i="9"/>
  <c r="AI18" i="9"/>
  <c r="AI17" i="9"/>
  <c r="AI16" i="9"/>
  <c r="AI11" i="9"/>
  <c r="AI24" i="9"/>
  <c r="AI22" i="9"/>
  <c r="AI6" i="9"/>
  <c r="AI10" i="9"/>
  <c r="AI12" i="9"/>
  <c r="AI5" i="9"/>
  <c r="AI27" i="9"/>
  <c r="AI13" i="9"/>
  <c r="AI25" i="9"/>
  <c r="AI29" i="9"/>
  <c r="AI43" i="9"/>
  <c r="AI44" i="9" s="1"/>
  <c r="AI30" i="9"/>
  <c r="AI7" i="9"/>
  <c r="AI19" i="9"/>
  <c r="AG36" i="9"/>
  <c r="AG35" i="9"/>
  <c r="AH39" i="9"/>
  <c r="AH28" i="9"/>
  <c r="AH42" i="9"/>
  <c r="AH34" i="9"/>
  <c r="AH35" i="9" s="1"/>
  <c r="AH36" i="9" s="1"/>
  <c r="AH17" i="4"/>
  <c r="AH22" i="4"/>
  <c r="AH16" i="4"/>
  <c r="AH10" i="4"/>
  <c r="AH7" i="4"/>
  <c r="AH13" i="4"/>
  <c r="AH11" i="4"/>
  <c r="AH8" i="4"/>
  <c r="AH12" i="4"/>
  <c r="AH5" i="4"/>
  <c r="AH6" i="4"/>
  <c r="AE36" i="6"/>
  <c r="AH45" i="6"/>
  <c r="AH47" i="6" s="1"/>
  <c r="AH16" i="6"/>
  <c r="AH17" i="6"/>
  <c r="AH18" i="6"/>
  <c r="AH11" i="6"/>
  <c r="AH6" i="6"/>
  <c r="AH10" i="6"/>
  <c r="AH7" i="6"/>
  <c r="AH12" i="6"/>
  <c r="AH5" i="6"/>
  <c r="AH8" i="6"/>
  <c r="AH12" i="2"/>
  <c r="AH7" i="2"/>
  <c r="AH13" i="2"/>
  <c r="AH8" i="2"/>
  <c r="AG44" i="4"/>
  <c r="AH17" i="2"/>
  <c r="AH6" i="2"/>
  <c r="AH11" i="2"/>
  <c r="AH10" i="2"/>
  <c r="AH5" i="2"/>
  <c r="AH43" i="4"/>
  <c r="AH46" i="4" s="1"/>
  <c r="AH43" i="2"/>
  <c r="AH44" i="2" s="1"/>
  <c r="AF19" i="4"/>
  <c r="AF27" i="4" s="1"/>
  <c r="AG25" i="6"/>
  <c r="AJ40" i="3"/>
  <c r="AK32" i="4" s="1"/>
  <c r="AK33" i="4" s="1"/>
  <c r="AJ36" i="5"/>
  <c r="AK32" i="6"/>
  <c r="AK33" i="6" s="1"/>
  <c r="AH24" i="2"/>
  <c r="AH29" i="2"/>
  <c r="AH18" i="4"/>
  <c r="AH29" i="4"/>
  <c r="AH23" i="4"/>
  <c r="AH24" i="4"/>
  <c r="AH22" i="2"/>
  <c r="AH25" i="2" s="1"/>
  <c r="AH23" i="2"/>
  <c r="AE46" i="2"/>
  <c r="AH18" i="2"/>
  <c r="AI3" i="2"/>
  <c r="AI16" i="2" s="1"/>
  <c r="AI3" i="6"/>
  <c r="AI3" i="4"/>
  <c r="AG28" i="4"/>
  <c r="AG39" i="4"/>
  <c r="AJ1" i="6"/>
  <c r="AJ1" i="4"/>
  <c r="AG42" i="4"/>
  <c r="AG34" i="4"/>
  <c r="AG39" i="6"/>
  <c r="AG28" i="6"/>
  <c r="AG44" i="6"/>
  <c r="AG34" i="6"/>
  <c r="AH13" i="6"/>
  <c r="AH24" i="6"/>
  <c r="AH25" i="6" s="1"/>
  <c r="AH23" i="6"/>
  <c r="AH22" i="6"/>
  <c r="AH29" i="6"/>
  <c r="AF35" i="6"/>
  <c r="AF36" i="6"/>
  <c r="AF39" i="2"/>
  <c r="AF46" i="2" s="1"/>
  <c r="AF28" i="2"/>
  <c r="AJ14" i="1"/>
  <c r="AK1" i="9" s="1"/>
  <c r="AJ1" i="2"/>
  <c r="AI15" i="1"/>
  <c r="AI16" i="1" s="1"/>
  <c r="AJ3" i="9" s="1"/>
  <c r="AK32" i="2"/>
  <c r="AK43" i="1"/>
  <c r="AL32" i="9" s="1"/>
  <c r="AL33" i="9" s="1"/>
  <c r="AH46" i="9" l="1"/>
  <c r="AI42" i="9"/>
  <c r="AI34" i="9"/>
  <c r="AI35" i="9" s="1"/>
  <c r="AI36" i="9" s="1"/>
  <c r="AJ5" i="9"/>
  <c r="AJ25" i="9"/>
  <c r="AJ22" i="9"/>
  <c r="AJ24" i="9"/>
  <c r="AJ18" i="9"/>
  <c r="AJ12" i="9"/>
  <c r="AJ17" i="9"/>
  <c r="AJ11" i="9"/>
  <c r="AJ16" i="9"/>
  <c r="AJ7" i="9"/>
  <c r="AJ6" i="9"/>
  <c r="AJ23" i="9"/>
  <c r="AJ27" i="9"/>
  <c r="AJ19" i="9"/>
  <c r="AJ13" i="9"/>
  <c r="AJ29" i="9"/>
  <c r="AJ30" i="9"/>
  <c r="AJ8" i="9"/>
  <c r="AJ10" i="9"/>
  <c r="AJ43" i="9"/>
  <c r="AJ44" i="9" s="1"/>
  <c r="AI39" i="9"/>
  <c r="AI46" i="9" s="1"/>
  <c r="AI28" i="9"/>
  <c r="AI22" i="4"/>
  <c r="AI16" i="4"/>
  <c r="AI17" i="4"/>
  <c r="AI8" i="4"/>
  <c r="AI6" i="4"/>
  <c r="AI13" i="4"/>
  <c r="AI10" i="4"/>
  <c r="AI7" i="4"/>
  <c r="AI11" i="4"/>
  <c r="AI12" i="4"/>
  <c r="AI5" i="4"/>
  <c r="AI45" i="6"/>
  <c r="AI47" i="6" s="1"/>
  <c r="AI18" i="6"/>
  <c r="AI16" i="6"/>
  <c r="AI17" i="6"/>
  <c r="AI10" i="6"/>
  <c r="AI8" i="6"/>
  <c r="AI5" i="6"/>
  <c r="AI11" i="6"/>
  <c r="AI6" i="6"/>
  <c r="AI12" i="6"/>
  <c r="AI7" i="6"/>
  <c r="AI13" i="2"/>
  <c r="AI12" i="2"/>
  <c r="AI7" i="2"/>
  <c r="AI8" i="2"/>
  <c r="AH44" i="4"/>
  <c r="AI17" i="2"/>
  <c r="AI11" i="2"/>
  <c r="AI10" i="2"/>
  <c r="AI5" i="2"/>
  <c r="AI6" i="2"/>
  <c r="AI43" i="4"/>
  <c r="AI46" i="4" s="1"/>
  <c r="AI43" i="2"/>
  <c r="AI44" i="2" s="1"/>
  <c r="AH19" i="6"/>
  <c r="AH27" i="6" s="1"/>
  <c r="AH30" i="6" s="1"/>
  <c r="AH44" i="6" s="1"/>
  <c r="AH19" i="4"/>
  <c r="AH27" i="4" s="1"/>
  <c r="AH30" i="4" s="1"/>
  <c r="AH42" i="4" s="1"/>
  <c r="AH25" i="4"/>
  <c r="AI23" i="2"/>
  <c r="AI25" i="2" s="1"/>
  <c r="AF30" i="4"/>
  <c r="AF39" i="4"/>
  <c r="AF28" i="4"/>
  <c r="AK40" i="3"/>
  <c r="AL32" i="4" s="1"/>
  <c r="AL33" i="4" s="1"/>
  <c r="AK36" i="5"/>
  <c r="AL32" i="6"/>
  <c r="AL33" i="6" s="1"/>
  <c r="AI24" i="2"/>
  <c r="AI29" i="2"/>
  <c r="AI18" i="4"/>
  <c r="AI29" i="4"/>
  <c r="AI23" i="4"/>
  <c r="AI25" i="4" s="1"/>
  <c r="AI24" i="4"/>
  <c r="AI22" i="2"/>
  <c r="AI18" i="2"/>
  <c r="AI23" i="6"/>
  <c r="AI24" i="6"/>
  <c r="AI22" i="6"/>
  <c r="AI25" i="6" s="1"/>
  <c r="AI13" i="6"/>
  <c r="AI29" i="6"/>
  <c r="AK1" i="6"/>
  <c r="AK1" i="4"/>
  <c r="AG35" i="6"/>
  <c r="AG36" i="6"/>
  <c r="AG35" i="4"/>
  <c r="AG36" i="4"/>
  <c r="AJ3" i="2"/>
  <c r="AJ16" i="2" s="1"/>
  <c r="AJ3" i="4"/>
  <c r="AJ3" i="6"/>
  <c r="AG19" i="2"/>
  <c r="AG27" i="2" s="1"/>
  <c r="AG30" i="2" s="1"/>
  <c r="AG42" i="2" s="1"/>
  <c r="AK1" i="2"/>
  <c r="AK14" i="1"/>
  <c r="AL1" i="9" s="1"/>
  <c r="AJ15" i="1"/>
  <c r="AJ16" i="1" s="1"/>
  <c r="AK3" i="9" s="1"/>
  <c r="AL32" i="2"/>
  <c r="AL43" i="1"/>
  <c r="AM32" i="9" s="1"/>
  <c r="AM33" i="9" s="1"/>
  <c r="AK13" i="9" l="1"/>
  <c r="AK5" i="9"/>
  <c r="AK11" i="9"/>
  <c r="AK22" i="9"/>
  <c r="AK16" i="9"/>
  <c r="AK43" i="9"/>
  <c r="AK44" i="9" s="1"/>
  <c r="AK27" i="9"/>
  <c r="AK23" i="9"/>
  <c r="AK12" i="9"/>
  <c r="AK6" i="9"/>
  <c r="AK17" i="9"/>
  <c r="AK10" i="9"/>
  <c r="AK30" i="9"/>
  <c r="AK19" i="9"/>
  <c r="AK7" i="9"/>
  <c r="AK29" i="9"/>
  <c r="AK24" i="9"/>
  <c r="AK25" i="9"/>
  <c r="AK8" i="9"/>
  <c r="AK18" i="9"/>
  <c r="AJ34" i="9"/>
  <c r="AJ42" i="9"/>
  <c r="AJ28" i="9"/>
  <c r="AJ39" i="9"/>
  <c r="AJ17" i="4"/>
  <c r="AJ22" i="4"/>
  <c r="AJ16" i="4"/>
  <c r="AJ12" i="4"/>
  <c r="AJ5" i="4"/>
  <c r="AJ8" i="4"/>
  <c r="AJ6" i="4"/>
  <c r="AJ13" i="4"/>
  <c r="AJ10" i="4"/>
  <c r="AJ7" i="4"/>
  <c r="AJ11" i="4"/>
  <c r="AJ45" i="6"/>
  <c r="AJ47" i="6" s="1"/>
  <c r="AJ17" i="6"/>
  <c r="AJ16" i="6"/>
  <c r="AJ18" i="6"/>
  <c r="AJ12" i="6"/>
  <c r="AJ10" i="6"/>
  <c r="AJ8" i="6"/>
  <c r="AJ5" i="6"/>
  <c r="AJ11" i="6"/>
  <c r="AJ6" i="6"/>
  <c r="AJ7" i="6"/>
  <c r="AJ7" i="2"/>
  <c r="AJ12" i="2"/>
  <c r="AJ13" i="2"/>
  <c r="AJ8" i="2"/>
  <c r="AI44" i="4"/>
  <c r="AJ17" i="2"/>
  <c r="AJ43" i="2"/>
  <c r="AJ44" i="2" s="1"/>
  <c r="AJ11" i="2"/>
  <c r="AJ10" i="2"/>
  <c r="AJ6" i="2"/>
  <c r="AJ5" i="2"/>
  <c r="AJ43" i="4"/>
  <c r="AJ46" i="4" s="1"/>
  <c r="AH34" i="6"/>
  <c r="AH35" i="6" s="1"/>
  <c r="AH39" i="6"/>
  <c r="AH28" i="6"/>
  <c r="AH34" i="4"/>
  <c r="AH35" i="4" s="1"/>
  <c r="AH28" i="4"/>
  <c r="AI19" i="6"/>
  <c r="AI27" i="6" s="1"/>
  <c r="AI30" i="6" s="1"/>
  <c r="AI44" i="6" s="1"/>
  <c r="AI19" i="4"/>
  <c r="AI27" i="4" s="1"/>
  <c r="AI30" i="4" s="1"/>
  <c r="AI42" i="4" s="1"/>
  <c r="AH39" i="4"/>
  <c r="AF42" i="4"/>
  <c r="AF34" i="4"/>
  <c r="AJ22" i="2"/>
  <c r="AL36" i="5"/>
  <c r="AL40" i="3"/>
  <c r="AM32" i="4" s="1"/>
  <c r="AM33" i="4" s="1"/>
  <c r="AM32" i="6"/>
  <c r="AM33" i="6" s="1"/>
  <c r="AJ23" i="2"/>
  <c r="AJ29" i="2"/>
  <c r="AJ24" i="4"/>
  <c r="AJ18" i="4"/>
  <c r="AJ29" i="4"/>
  <c r="AJ23" i="4"/>
  <c r="AJ19" i="4"/>
  <c r="AJ27" i="4" s="1"/>
  <c r="AJ30" i="4" s="1"/>
  <c r="AJ24" i="2"/>
  <c r="AJ25" i="2" s="1"/>
  <c r="AJ18" i="2"/>
  <c r="AK3" i="2"/>
  <c r="AK16" i="2" s="1"/>
  <c r="AK3" i="6"/>
  <c r="AK3" i="4"/>
  <c r="AJ13" i="6"/>
  <c r="AJ24" i="6"/>
  <c r="AJ22" i="6"/>
  <c r="AJ29" i="6"/>
  <c r="AJ23" i="6"/>
  <c r="AL1" i="6"/>
  <c r="AL1" i="4"/>
  <c r="AJ25" i="4"/>
  <c r="AG39" i="2"/>
  <c r="AG46" i="2" s="1"/>
  <c r="AG28" i="2"/>
  <c r="AH19" i="2"/>
  <c r="AH27" i="2" s="1"/>
  <c r="AH28" i="2" s="1"/>
  <c r="AI19" i="2"/>
  <c r="AI27" i="2" s="1"/>
  <c r="AK15" i="1"/>
  <c r="AK16" i="1" s="1"/>
  <c r="AL3" i="9" s="1"/>
  <c r="AL1" i="2"/>
  <c r="AL14" i="1"/>
  <c r="AM1" i="9" s="1"/>
  <c r="AM32" i="2"/>
  <c r="AM43" i="1"/>
  <c r="AN32" i="9" s="1"/>
  <c r="AN33" i="9" s="1"/>
  <c r="AK28" i="9" l="1"/>
  <c r="AK39" i="9"/>
  <c r="AL24" i="9"/>
  <c r="AL22" i="9"/>
  <c r="AL23" i="9"/>
  <c r="AL17" i="9"/>
  <c r="AL12" i="9"/>
  <c r="AL7" i="9"/>
  <c r="AL11" i="9"/>
  <c r="AL10" i="9"/>
  <c r="AL16" i="9"/>
  <c r="AL5" i="9"/>
  <c r="AL27" i="9"/>
  <c r="AL43" i="9"/>
  <c r="AL44" i="9" s="1"/>
  <c r="AL29" i="9"/>
  <c r="AL6" i="9"/>
  <c r="AL30" i="9"/>
  <c r="AL19" i="9"/>
  <c r="AL8" i="9"/>
  <c r="AL18" i="9"/>
  <c r="AL13" i="9"/>
  <c r="AL25" i="9"/>
  <c r="AJ46" i="9"/>
  <c r="AJ36" i="9"/>
  <c r="AJ35" i="9"/>
  <c r="AK34" i="9"/>
  <c r="AK35" i="9" s="1"/>
  <c r="AK36" i="9" s="1"/>
  <c r="AK42" i="9"/>
  <c r="AK22" i="4"/>
  <c r="AK16" i="4"/>
  <c r="AK17" i="4"/>
  <c r="AK13" i="4"/>
  <c r="AK11" i="4"/>
  <c r="AK12" i="4"/>
  <c r="AK5" i="4"/>
  <c r="AK7" i="4"/>
  <c r="AK8" i="4"/>
  <c r="AK10" i="4"/>
  <c r="AK6" i="4"/>
  <c r="AK45" i="6"/>
  <c r="AK47" i="6" s="1"/>
  <c r="AK17" i="6"/>
  <c r="AK16" i="6"/>
  <c r="AK18" i="6"/>
  <c r="AK7" i="6"/>
  <c r="AK12" i="6"/>
  <c r="AK11" i="6"/>
  <c r="AK10" i="6"/>
  <c r="AK8" i="6"/>
  <c r="AK5" i="6"/>
  <c r="AK6" i="6"/>
  <c r="AK12" i="2"/>
  <c r="AK7" i="2"/>
  <c r="AK13" i="2"/>
  <c r="AK8" i="2"/>
  <c r="AJ44" i="4"/>
  <c r="AK17" i="2"/>
  <c r="AK6" i="2"/>
  <c r="AK11" i="2"/>
  <c r="AK10" i="2"/>
  <c r="AK5" i="2"/>
  <c r="AI39" i="4"/>
  <c r="AK43" i="4"/>
  <c r="AK46" i="4" s="1"/>
  <c r="AK43" i="2"/>
  <c r="AK44" i="2" s="1"/>
  <c r="AH36" i="6"/>
  <c r="AH36" i="4"/>
  <c r="AI34" i="6"/>
  <c r="AI36" i="6" s="1"/>
  <c r="AI39" i="6"/>
  <c r="AI28" i="4"/>
  <c r="AI28" i="6"/>
  <c r="AJ19" i="6"/>
  <c r="AJ27" i="6" s="1"/>
  <c r="AJ30" i="6" s="1"/>
  <c r="AJ44" i="6" s="1"/>
  <c r="AJ25" i="6"/>
  <c r="AI34" i="4"/>
  <c r="AI35" i="4" s="1"/>
  <c r="AF36" i="4"/>
  <c r="AF35" i="4"/>
  <c r="AK19" i="4"/>
  <c r="AK27" i="4" s="1"/>
  <c r="AK30" i="4" s="1"/>
  <c r="AM36" i="5"/>
  <c r="AM40" i="3"/>
  <c r="AN32" i="4" s="1"/>
  <c r="AN33" i="4" s="1"/>
  <c r="AN32" i="6"/>
  <c r="AN33" i="6" s="1"/>
  <c r="AK29" i="2"/>
  <c r="AK29" i="4"/>
  <c r="AK23" i="4"/>
  <c r="AK24" i="4"/>
  <c r="AK18" i="4"/>
  <c r="AK22" i="2"/>
  <c r="AK24" i="2"/>
  <c r="AK18" i="2"/>
  <c r="AK23" i="2"/>
  <c r="AK25" i="2" s="1"/>
  <c r="AM1" i="6"/>
  <c r="AM1" i="4"/>
  <c r="AK22" i="6"/>
  <c r="AK29" i="6"/>
  <c r="AK13" i="6"/>
  <c r="AK19" i="6" s="1"/>
  <c r="AK27" i="6" s="1"/>
  <c r="AK30" i="6" s="1"/>
  <c r="AK23" i="6"/>
  <c r="AK24" i="6"/>
  <c r="AJ28" i="4"/>
  <c r="AJ39" i="4"/>
  <c r="AJ34" i="4"/>
  <c r="AJ42" i="4"/>
  <c r="AL3" i="2"/>
  <c r="AL16" i="2" s="1"/>
  <c r="AL3" i="6"/>
  <c r="AL3" i="4"/>
  <c r="AK25" i="4"/>
  <c r="AH39" i="2"/>
  <c r="AH30" i="2"/>
  <c r="AH42" i="2" s="1"/>
  <c r="AI30" i="2"/>
  <c r="AI42" i="2" s="1"/>
  <c r="AI39" i="2"/>
  <c r="AI28" i="2"/>
  <c r="AL15" i="1"/>
  <c r="AL16" i="1" s="1"/>
  <c r="AM3" i="9" s="1"/>
  <c r="AM14" i="1"/>
  <c r="AN1" i="9" s="1"/>
  <c r="AM1" i="2"/>
  <c r="AN32" i="2"/>
  <c r="AN43" i="1"/>
  <c r="AO32" i="9" s="1"/>
  <c r="AO33" i="9" s="1"/>
  <c r="AM16" i="9" l="1"/>
  <c r="AM6" i="9"/>
  <c r="AM11" i="9"/>
  <c r="AM5" i="9"/>
  <c r="AM24" i="9"/>
  <c r="AM17" i="9"/>
  <c r="AM7" i="9"/>
  <c r="AM18" i="9"/>
  <c r="AM22" i="9"/>
  <c r="AM23" i="9"/>
  <c r="AM12" i="9"/>
  <c r="AM10" i="9"/>
  <c r="AM8" i="9"/>
  <c r="AM29" i="9"/>
  <c r="AM30" i="9"/>
  <c r="AM43" i="9"/>
  <c r="AM44" i="9" s="1"/>
  <c r="AM19" i="9"/>
  <c r="AM27" i="9"/>
  <c r="AM25" i="9"/>
  <c r="AM13" i="9"/>
  <c r="AK46" i="9"/>
  <c r="AL42" i="9"/>
  <c r="AL34" i="9"/>
  <c r="AL35" i="9" s="1"/>
  <c r="AL36" i="9" s="1"/>
  <c r="AL39" i="9"/>
  <c r="AL28" i="9"/>
  <c r="AL17" i="4"/>
  <c r="AL22" i="4"/>
  <c r="AL16" i="4"/>
  <c r="AL10" i="4"/>
  <c r="AL7" i="4"/>
  <c r="AL13" i="4"/>
  <c r="AL11" i="4"/>
  <c r="AL6" i="4"/>
  <c r="AL5" i="4"/>
  <c r="AL8" i="4"/>
  <c r="AL12" i="4"/>
  <c r="AL45" i="6"/>
  <c r="AL47" i="6" s="1"/>
  <c r="AL17" i="6"/>
  <c r="AL18" i="6"/>
  <c r="AL16" i="6"/>
  <c r="AL11" i="6"/>
  <c r="AL6" i="6"/>
  <c r="AL7" i="6"/>
  <c r="AL12" i="6"/>
  <c r="AL10" i="6"/>
  <c r="AL5" i="6"/>
  <c r="AL8" i="6"/>
  <c r="AL13" i="2"/>
  <c r="AL12" i="2"/>
  <c r="AL7" i="2"/>
  <c r="AL8" i="2"/>
  <c r="AK44" i="4"/>
  <c r="AL17" i="2"/>
  <c r="AL11" i="2"/>
  <c r="AL10" i="2"/>
  <c r="AL6" i="2"/>
  <c r="AL5" i="2"/>
  <c r="AL43" i="4"/>
  <c r="AL46" i="4" s="1"/>
  <c r="AL43" i="2"/>
  <c r="AL44" i="2" s="1"/>
  <c r="AI35" i="6"/>
  <c r="AJ28" i="6"/>
  <c r="AI36" i="4"/>
  <c r="AJ34" i="6"/>
  <c r="AJ36" i="6" s="1"/>
  <c r="AJ39" i="6"/>
  <c r="AK25" i="6"/>
  <c r="AL19" i="4"/>
  <c r="AL27" i="4" s="1"/>
  <c r="AL30" i="4" s="1"/>
  <c r="AN40" i="3"/>
  <c r="AO32" i="4" s="1"/>
  <c r="AO33" i="4" s="1"/>
  <c r="AN36" i="5"/>
  <c r="AO32" i="6"/>
  <c r="AO33" i="6" s="1"/>
  <c r="AL18" i="2"/>
  <c r="AL29" i="2"/>
  <c r="AL29" i="4"/>
  <c r="AL23" i="4"/>
  <c r="AL24" i="4"/>
  <c r="AL18" i="4"/>
  <c r="AI46" i="2"/>
  <c r="AH46" i="2"/>
  <c r="AL22" i="2"/>
  <c r="AK28" i="4"/>
  <c r="AK39" i="4"/>
  <c r="AK39" i="6"/>
  <c r="AK28" i="6"/>
  <c r="AL23" i="2"/>
  <c r="AM3" i="2"/>
  <c r="AM16" i="2" s="1"/>
  <c r="AM3" i="6"/>
  <c r="AM3" i="4"/>
  <c r="AK44" i="6"/>
  <c r="AK34" i="6"/>
  <c r="AN1" i="6"/>
  <c r="AN1" i="4"/>
  <c r="AK34" i="4"/>
  <c r="AK42" i="4"/>
  <c r="AJ35" i="4"/>
  <c r="AJ36" i="4"/>
  <c r="AL24" i="2"/>
  <c r="AL22" i="6"/>
  <c r="AL24" i="6"/>
  <c r="AL29" i="6"/>
  <c r="AL23" i="6"/>
  <c r="AL25" i="6"/>
  <c r="AJ19" i="2"/>
  <c r="AJ27" i="2" s="1"/>
  <c r="AL25" i="2"/>
  <c r="AO32" i="2"/>
  <c r="AO43" i="1"/>
  <c r="AP32" i="9" s="1"/>
  <c r="AP33" i="9" s="1"/>
  <c r="AN1" i="2"/>
  <c r="AM15" i="1"/>
  <c r="AM16" i="1" s="1"/>
  <c r="AN3" i="9" s="1"/>
  <c r="AN14" i="1"/>
  <c r="AO1" i="9" s="1"/>
  <c r="AM34" i="9" l="1"/>
  <c r="AM35" i="9" s="1"/>
  <c r="AM36" i="9" s="1"/>
  <c r="AM42" i="9"/>
  <c r="AN5" i="9"/>
  <c r="AN12" i="9"/>
  <c r="AN16" i="9"/>
  <c r="AN24" i="9"/>
  <c r="AN10" i="9"/>
  <c r="AN23" i="9"/>
  <c r="AN7" i="9"/>
  <c r="AN6" i="9"/>
  <c r="AN22" i="9"/>
  <c r="AN17" i="9"/>
  <c r="AN18" i="9"/>
  <c r="AN29" i="9"/>
  <c r="AN25" i="9"/>
  <c r="AN8" i="9"/>
  <c r="AN11" i="9"/>
  <c r="AN43" i="9"/>
  <c r="AN44" i="9" s="1"/>
  <c r="AN30" i="9"/>
  <c r="AN27" i="9"/>
  <c r="AN19" i="9"/>
  <c r="AN13" i="9"/>
  <c r="AL46" i="9"/>
  <c r="AM39" i="9"/>
  <c r="AM46" i="9" s="1"/>
  <c r="AM28" i="9"/>
  <c r="AM22" i="4"/>
  <c r="AM16" i="4"/>
  <c r="AM17" i="4"/>
  <c r="AM8" i="4"/>
  <c r="AM6" i="4"/>
  <c r="AM10" i="4"/>
  <c r="AM7" i="4"/>
  <c r="AM13" i="4"/>
  <c r="AM12" i="4"/>
  <c r="AM5" i="4"/>
  <c r="AM11" i="4"/>
  <c r="AM45" i="6"/>
  <c r="AM47" i="6" s="1"/>
  <c r="AM18" i="6"/>
  <c r="AM17" i="6"/>
  <c r="AM16" i="6"/>
  <c r="AM10" i="6"/>
  <c r="AM8" i="6"/>
  <c r="AM5" i="6"/>
  <c r="AM11" i="6"/>
  <c r="AM6" i="6"/>
  <c r="AM7" i="6"/>
  <c r="AM12" i="6"/>
  <c r="AM13" i="2"/>
  <c r="AM12" i="2"/>
  <c r="AM7" i="2"/>
  <c r="AM8" i="2"/>
  <c r="AL44" i="4"/>
  <c r="AM17" i="2"/>
  <c r="AM11" i="2"/>
  <c r="AM10" i="2"/>
  <c r="AM5" i="2"/>
  <c r="AM6" i="2"/>
  <c r="AM43" i="4"/>
  <c r="AM46" i="4" s="1"/>
  <c r="AM43" i="2"/>
  <c r="AM44" i="2" s="1"/>
  <c r="AJ35" i="6"/>
  <c r="AL25" i="4"/>
  <c r="AL13" i="6"/>
  <c r="AL19" i="6" s="1"/>
  <c r="AL27" i="6" s="1"/>
  <c r="AL30" i="6" s="1"/>
  <c r="AL44" i="6" s="1"/>
  <c r="AO40" i="3"/>
  <c r="AP32" i="4" s="1"/>
  <c r="AP33" i="4" s="1"/>
  <c r="AO36" i="5"/>
  <c r="AP32" i="6"/>
  <c r="AP33" i="6" s="1"/>
  <c r="AM29" i="2"/>
  <c r="AM18" i="4"/>
  <c r="AM29" i="4"/>
  <c r="AM23" i="4"/>
  <c r="AM25" i="4" s="1"/>
  <c r="AM24" i="4"/>
  <c r="AM23" i="2"/>
  <c r="AM18" i="2"/>
  <c r="AM24" i="2"/>
  <c r="AM25" i="2" s="1"/>
  <c r="AM22" i="2"/>
  <c r="AO1" i="6"/>
  <c r="AO1" i="4"/>
  <c r="AK35" i="4"/>
  <c r="AK36" i="4"/>
  <c r="AM13" i="6"/>
  <c r="AM19" i="6" s="1"/>
  <c r="AM27" i="6" s="1"/>
  <c r="AM30" i="6" s="1"/>
  <c r="AM25" i="6"/>
  <c r="AM22" i="6"/>
  <c r="AM24" i="6"/>
  <c r="AM29" i="6"/>
  <c r="AM23" i="6"/>
  <c r="AL28" i="4"/>
  <c r="AL39" i="4"/>
  <c r="AN3" i="2"/>
  <c r="AN16" i="2" s="1"/>
  <c r="AN3" i="6"/>
  <c r="AN3" i="4"/>
  <c r="AK35" i="6"/>
  <c r="AK36" i="6"/>
  <c r="AL42" i="4"/>
  <c r="AL34" i="4"/>
  <c r="AL19" i="2"/>
  <c r="AL27" i="2" s="1"/>
  <c r="AK19" i="2"/>
  <c r="AK27" i="2" s="1"/>
  <c r="AJ30" i="2"/>
  <c r="AJ42" i="2" s="1"/>
  <c r="AJ28" i="2"/>
  <c r="AJ39" i="2"/>
  <c r="AO1" i="2"/>
  <c r="AO14" i="1"/>
  <c r="AP1" i="9" s="1"/>
  <c r="AN15" i="1"/>
  <c r="AN16" i="1" s="1"/>
  <c r="AO3" i="9" s="1"/>
  <c r="AP32" i="2"/>
  <c r="AP43" i="1"/>
  <c r="AQ32" i="9" s="1"/>
  <c r="AQ33" i="9" s="1"/>
  <c r="AN39" i="9" l="1"/>
  <c r="AN28" i="9"/>
  <c r="AN42" i="9"/>
  <c r="AN34" i="9"/>
  <c r="AO5" i="9"/>
  <c r="AO13" i="9"/>
  <c r="AO22" i="9"/>
  <c r="AO12" i="9"/>
  <c r="AO6" i="9"/>
  <c r="AO16" i="9"/>
  <c r="AO24" i="9"/>
  <c r="AO18" i="9"/>
  <c r="AO7" i="9"/>
  <c r="AO10" i="9"/>
  <c r="AO17" i="9"/>
  <c r="AO25" i="9"/>
  <c r="AO23" i="9"/>
  <c r="AO43" i="9"/>
  <c r="AO44" i="9" s="1"/>
  <c r="AO27" i="9"/>
  <c r="AO11" i="9"/>
  <c r="AO29" i="9"/>
  <c r="AO8" i="9"/>
  <c r="AO19" i="9"/>
  <c r="AO30" i="9"/>
  <c r="AN17" i="4"/>
  <c r="AN22" i="4"/>
  <c r="AN16" i="4"/>
  <c r="AN12" i="4"/>
  <c r="AN5" i="4"/>
  <c r="AN8" i="4"/>
  <c r="AN6" i="4"/>
  <c r="AN11" i="4"/>
  <c r="AN7" i="4"/>
  <c r="AN13" i="4"/>
  <c r="AN10" i="4"/>
  <c r="AN45" i="6"/>
  <c r="AN47" i="6" s="1"/>
  <c r="AN17" i="6"/>
  <c r="AN16" i="6"/>
  <c r="AN18" i="6"/>
  <c r="AN12" i="6"/>
  <c r="AN10" i="6"/>
  <c r="AN8" i="6"/>
  <c r="AN5" i="6"/>
  <c r="AN11" i="6"/>
  <c r="AN6" i="6"/>
  <c r="AN7" i="6"/>
  <c r="AN13" i="2"/>
  <c r="AN12" i="2"/>
  <c r="AN7" i="2"/>
  <c r="AN8" i="2"/>
  <c r="AM44" i="4"/>
  <c r="AN17" i="2"/>
  <c r="AN11" i="2"/>
  <c r="AN10" i="2"/>
  <c r="AN6" i="2"/>
  <c r="AN5" i="2"/>
  <c r="AN43" i="4"/>
  <c r="AN46" i="4" s="1"/>
  <c r="AN43" i="2"/>
  <c r="AN44" i="2" s="1"/>
  <c r="AL39" i="6"/>
  <c r="AL28" i="6"/>
  <c r="AM19" i="4"/>
  <c r="AM27" i="4" s="1"/>
  <c r="AM30" i="4" s="1"/>
  <c r="AM42" i="4" s="1"/>
  <c r="AL34" i="6"/>
  <c r="AL36" i="6" s="1"/>
  <c r="AN19" i="4"/>
  <c r="AN27" i="4" s="1"/>
  <c r="AN30" i="4" s="1"/>
  <c r="AP40" i="3"/>
  <c r="AQ32" i="4" s="1"/>
  <c r="AQ33" i="4" s="1"/>
  <c r="AP36" i="5"/>
  <c r="AQ32" i="6"/>
  <c r="AQ33" i="6" s="1"/>
  <c r="AN18" i="2"/>
  <c r="AN29" i="2"/>
  <c r="AN24" i="4"/>
  <c r="AN18" i="4"/>
  <c r="AN29" i="4"/>
  <c r="AN23" i="4"/>
  <c r="AJ46" i="2"/>
  <c r="AN23" i="2"/>
  <c r="AN24" i="2"/>
  <c r="AN22" i="2"/>
  <c r="AN25" i="4"/>
  <c r="AO3" i="2"/>
  <c r="AO16" i="2" s="1"/>
  <c r="AO3" i="6"/>
  <c r="AO3" i="4"/>
  <c r="AL36" i="4"/>
  <c r="AL35" i="4"/>
  <c r="AN29" i="6"/>
  <c r="AN22" i="6"/>
  <c r="AN25" i="6" s="1"/>
  <c r="AN24" i="6"/>
  <c r="AN23" i="6"/>
  <c r="AM28" i="6"/>
  <c r="AM39" i="6"/>
  <c r="AM34" i="6"/>
  <c r="AM44" i="6"/>
  <c r="AP1" i="4"/>
  <c r="AP1" i="6"/>
  <c r="AN25" i="2"/>
  <c r="AK30" i="2"/>
  <c r="AK42" i="2" s="1"/>
  <c r="AK28" i="2"/>
  <c r="AK39" i="2"/>
  <c r="AL30" i="2"/>
  <c r="AL42" i="2" s="1"/>
  <c r="AL39" i="2"/>
  <c r="AL28" i="2"/>
  <c r="AQ32" i="2"/>
  <c r="AQ43" i="1"/>
  <c r="AR32" i="9" s="1"/>
  <c r="AR33" i="9" s="1"/>
  <c r="AP1" i="2"/>
  <c r="AO15" i="1"/>
  <c r="AO16" i="1" s="1"/>
  <c r="AP3" i="9" s="1"/>
  <c r="AP14" i="1"/>
  <c r="AQ1" i="9" s="1"/>
  <c r="AO39" i="9" l="1"/>
  <c r="AO28" i="9"/>
  <c r="AP17" i="9"/>
  <c r="AP16" i="9"/>
  <c r="AP22" i="9"/>
  <c r="AP23" i="9"/>
  <c r="AP11" i="9"/>
  <c r="AP6" i="9"/>
  <c r="AP10" i="9"/>
  <c r="AP7" i="9"/>
  <c r="AP24" i="9"/>
  <c r="AP43" i="9"/>
  <c r="AP44" i="9" s="1"/>
  <c r="AP29" i="9"/>
  <c r="AP8" i="9"/>
  <c r="AP18" i="9"/>
  <c r="AP12" i="9"/>
  <c r="AP25" i="9"/>
  <c r="AP13" i="9"/>
  <c r="AP30" i="9"/>
  <c r="AP5" i="9"/>
  <c r="AP27" i="9"/>
  <c r="AP19" i="9"/>
  <c r="AO42" i="9"/>
  <c r="AO34" i="9"/>
  <c r="AN36" i="9"/>
  <c r="AN35" i="9"/>
  <c r="AN46" i="9"/>
  <c r="AO22" i="4"/>
  <c r="AO16" i="4"/>
  <c r="AO17" i="4"/>
  <c r="AO13" i="4"/>
  <c r="AO11" i="4"/>
  <c r="AO12" i="4"/>
  <c r="AO5" i="4"/>
  <c r="AO10" i="4"/>
  <c r="AO6" i="4"/>
  <c r="AO8" i="4"/>
  <c r="AO7" i="4"/>
  <c r="AO45" i="6"/>
  <c r="AO47" i="6" s="1"/>
  <c r="AO18" i="6"/>
  <c r="AO17" i="6"/>
  <c r="AO16" i="6"/>
  <c r="AO7" i="6"/>
  <c r="AO12" i="6"/>
  <c r="AO10" i="6"/>
  <c r="AO8" i="6"/>
  <c r="AO5" i="6"/>
  <c r="AO11" i="6"/>
  <c r="AO6" i="6"/>
  <c r="AO12" i="2"/>
  <c r="AO7" i="2"/>
  <c r="AO13" i="2"/>
  <c r="AO8" i="2"/>
  <c r="AN44" i="4"/>
  <c r="AO17" i="2"/>
  <c r="AO6" i="2"/>
  <c r="AO5" i="2"/>
  <c r="AO11" i="2"/>
  <c r="AO10" i="2"/>
  <c r="AO43" i="4"/>
  <c r="AO46" i="4" s="1"/>
  <c r="AO43" i="2"/>
  <c r="AO44" i="2" s="1"/>
  <c r="AL35" i="6"/>
  <c r="AM39" i="4"/>
  <c r="AM34" i="4"/>
  <c r="AM35" i="4" s="1"/>
  <c r="AM28" i="4"/>
  <c r="AN19" i="2"/>
  <c r="AN27" i="2" s="1"/>
  <c r="AN13" i="6"/>
  <c r="AN19" i="6" s="1"/>
  <c r="AN27" i="6" s="1"/>
  <c r="AN30" i="6" s="1"/>
  <c r="AN34" i="6" s="1"/>
  <c r="AR32" i="2"/>
  <c r="AQ36" i="5"/>
  <c r="AQ40" i="3"/>
  <c r="AR32" i="4" s="1"/>
  <c r="AR33" i="4" s="1"/>
  <c r="AR32" i="6"/>
  <c r="AR33" i="6" s="1"/>
  <c r="AO23" i="2"/>
  <c r="AO29" i="2"/>
  <c r="AO29" i="4"/>
  <c r="AO23" i="4"/>
  <c r="AO24" i="4"/>
  <c r="AO18" i="4"/>
  <c r="AK46" i="2"/>
  <c r="AL46" i="2"/>
  <c r="AO22" i="2"/>
  <c r="AO18" i="2"/>
  <c r="AN39" i="4"/>
  <c r="AN28" i="4"/>
  <c r="AP3" i="2"/>
  <c r="AP16" i="2" s="1"/>
  <c r="AP3" i="6"/>
  <c r="AP3" i="4"/>
  <c r="AM35" i="6"/>
  <c r="AM36" i="6"/>
  <c r="AN34" i="4"/>
  <c r="AN42" i="4"/>
  <c r="AQ1" i="6"/>
  <c r="AQ1" i="4"/>
  <c r="AO24" i="2"/>
  <c r="AO24" i="6"/>
  <c r="AO19" i="6"/>
  <c r="AO27" i="6" s="1"/>
  <c r="AO30" i="6" s="1"/>
  <c r="AO23" i="6"/>
  <c r="AO22" i="6"/>
  <c r="AO29" i="6"/>
  <c r="AO13" i="6"/>
  <c r="AO25" i="6"/>
  <c r="AM19" i="2"/>
  <c r="AM27" i="2" s="1"/>
  <c r="AO25" i="2"/>
  <c r="AQ1" i="2"/>
  <c r="AP15" i="1"/>
  <c r="AP16" i="1" s="1"/>
  <c r="AQ3" i="9" s="1"/>
  <c r="AQ14" i="1"/>
  <c r="AR1" i="9" s="1"/>
  <c r="AQ17" i="9" l="1"/>
  <c r="AQ12" i="9"/>
  <c r="AQ7" i="9"/>
  <c r="AQ11" i="9"/>
  <c r="AQ6" i="9"/>
  <c r="AQ23" i="9"/>
  <c r="AQ24" i="9"/>
  <c r="AQ10" i="9"/>
  <c r="AQ16" i="9"/>
  <c r="AQ5" i="9"/>
  <c r="AQ22" i="9"/>
  <c r="AQ18" i="9"/>
  <c r="AQ8" i="9"/>
  <c r="AQ25" i="9"/>
  <c r="AQ13" i="9"/>
  <c r="AQ43" i="9"/>
  <c r="AQ44" i="9" s="1"/>
  <c r="AQ27" i="9"/>
  <c r="AQ30" i="9"/>
  <c r="AQ29" i="9"/>
  <c r="AQ19" i="9"/>
  <c r="AO36" i="9"/>
  <c r="AO35" i="9"/>
  <c r="AP42" i="9"/>
  <c r="AP34" i="9"/>
  <c r="AP35" i="9" s="1"/>
  <c r="AP36" i="9" s="1"/>
  <c r="AP39" i="9"/>
  <c r="AP28" i="9"/>
  <c r="AO46" i="9"/>
  <c r="AP17" i="4"/>
  <c r="AP22" i="4"/>
  <c r="AP16" i="4"/>
  <c r="AP10" i="4"/>
  <c r="AP7" i="4"/>
  <c r="AP13" i="4"/>
  <c r="AP11" i="4"/>
  <c r="AP8" i="4"/>
  <c r="AP12" i="4"/>
  <c r="AP5" i="4"/>
  <c r="AP6" i="4"/>
  <c r="AP45" i="6"/>
  <c r="AP47" i="6" s="1"/>
  <c r="AP16" i="6"/>
  <c r="AP17" i="6"/>
  <c r="AP18" i="6"/>
  <c r="AP11" i="6"/>
  <c r="AP6" i="6"/>
  <c r="AP10" i="6"/>
  <c r="AP7" i="6"/>
  <c r="AP12" i="6"/>
  <c r="AP8" i="6"/>
  <c r="AP5" i="6"/>
  <c r="AP7" i="2"/>
  <c r="AP12" i="2"/>
  <c r="AP13" i="2"/>
  <c r="AP8" i="2"/>
  <c r="AO44" i="4"/>
  <c r="AP17" i="2"/>
  <c r="AP6" i="2"/>
  <c r="AP5" i="2"/>
  <c r="AP11" i="2"/>
  <c r="AP10" i="2"/>
  <c r="AP43" i="4"/>
  <c r="AP46" i="4" s="1"/>
  <c r="AP43" i="2"/>
  <c r="AP44" i="2" s="1"/>
  <c r="AN28" i="6"/>
  <c r="AN39" i="6"/>
  <c r="AN44" i="6"/>
  <c r="AM36" i="4"/>
  <c r="AO19" i="4"/>
  <c r="AO27" i="4" s="1"/>
  <c r="AO30" i="4" s="1"/>
  <c r="AO34" i="4" s="1"/>
  <c r="AO25" i="4"/>
  <c r="AP29" i="2"/>
  <c r="AP29" i="4"/>
  <c r="AP23" i="4"/>
  <c r="AP25" i="4" s="1"/>
  <c r="AP24" i="4"/>
  <c r="AP18" i="4"/>
  <c r="AP23" i="2"/>
  <c r="AR1" i="6"/>
  <c r="AR1" i="4"/>
  <c r="AO34" i="6"/>
  <c r="AO44" i="6"/>
  <c r="AN36" i="4"/>
  <c r="AN35" i="4"/>
  <c r="AP22" i="2"/>
  <c r="AO28" i="6"/>
  <c r="AO39" i="6"/>
  <c r="AP19" i="4"/>
  <c r="AP27" i="4" s="1"/>
  <c r="AP30" i="4" s="1"/>
  <c r="AQ3" i="2"/>
  <c r="AQ16" i="2" s="1"/>
  <c r="AQ3" i="6"/>
  <c r="AQ3" i="4"/>
  <c r="AP24" i="2"/>
  <c r="AP25" i="2" s="1"/>
  <c r="AP18" i="2"/>
  <c r="AN35" i="6"/>
  <c r="AN36" i="6"/>
  <c r="AP13" i="6"/>
  <c r="AP19" i="6" s="1"/>
  <c r="AP27" i="6" s="1"/>
  <c r="AP30" i="6" s="1"/>
  <c r="AP24" i="6"/>
  <c r="AP23" i="6"/>
  <c r="AP22" i="6"/>
  <c r="AP25" i="6" s="1"/>
  <c r="AP29" i="6"/>
  <c r="AM30" i="2"/>
  <c r="AM42" i="2" s="1"/>
  <c r="AM28" i="2"/>
  <c r="AM39" i="2"/>
  <c r="AN30" i="2"/>
  <c r="AN42" i="2" s="1"/>
  <c r="AN39" i="2"/>
  <c r="AN28" i="2"/>
  <c r="AQ15" i="1"/>
  <c r="AQ16" i="1" s="1"/>
  <c r="AR3" i="9" s="1"/>
  <c r="AR1" i="2"/>
  <c r="AP46" i="9" l="1"/>
  <c r="AR5" i="9"/>
  <c r="AR24" i="9"/>
  <c r="AR6" i="9"/>
  <c r="AR11" i="9"/>
  <c r="AR22" i="9"/>
  <c r="AR10" i="9"/>
  <c r="AR16" i="9"/>
  <c r="AR17" i="9"/>
  <c r="AR23" i="9"/>
  <c r="AR12" i="9"/>
  <c r="AR7" i="9"/>
  <c r="AR18" i="9"/>
  <c r="AR30" i="9"/>
  <c r="AR43" i="9"/>
  <c r="AR19" i="9"/>
  <c r="D56" i="9" s="1"/>
  <c r="D57" i="9" s="1"/>
  <c r="AR8" i="9"/>
  <c r="AR13" i="9"/>
  <c r="AR29" i="9"/>
  <c r="D29" i="9" s="1"/>
  <c r="AR27" i="9"/>
  <c r="AR25" i="9"/>
  <c r="AQ42" i="9"/>
  <c r="AQ34" i="9"/>
  <c r="AQ28" i="9"/>
  <c r="AQ39" i="9"/>
  <c r="AQ22" i="4"/>
  <c r="AQ16" i="4"/>
  <c r="AQ17" i="4"/>
  <c r="AQ8" i="4"/>
  <c r="AQ6" i="4"/>
  <c r="AQ10" i="4"/>
  <c r="AQ7" i="4"/>
  <c r="AQ11" i="4"/>
  <c r="AQ13" i="4"/>
  <c r="AQ12" i="4"/>
  <c r="AQ5" i="4"/>
  <c r="AQ45" i="6"/>
  <c r="AQ47" i="6" s="1"/>
  <c r="AQ18" i="6"/>
  <c r="AQ17" i="6"/>
  <c r="AQ16" i="6"/>
  <c r="AQ10" i="6"/>
  <c r="AQ8" i="6"/>
  <c r="AQ5" i="6"/>
  <c r="AQ11" i="6"/>
  <c r="AQ6" i="6"/>
  <c r="AQ12" i="6"/>
  <c r="AQ7" i="6"/>
  <c r="AQ13" i="2"/>
  <c r="AQ12" i="2"/>
  <c r="AQ7" i="2"/>
  <c r="AQ8" i="2"/>
  <c r="AP44" i="4"/>
  <c r="AQ17" i="2"/>
  <c r="AQ43" i="2"/>
  <c r="AQ44" i="2" s="1"/>
  <c r="AQ11" i="2"/>
  <c r="AQ10" i="2"/>
  <c r="AQ5" i="2"/>
  <c r="AQ6" i="2"/>
  <c r="AQ43" i="4"/>
  <c r="AQ46" i="4" s="1"/>
  <c r="AO42" i="4"/>
  <c r="AO28" i="4"/>
  <c r="AO39" i="4"/>
  <c r="AQ22" i="2"/>
  <c r="AQ29" i="2"/>
  <c r="AQ18" i="4"/>
  <c r="AQ29" i="4"/>
  <c r="AQ23" i="4"/>
  <c r="AQ25" i="4" s="1"/>
  <c r="AQ24" i="4"/>
  <c r="AM46" i="2"/>
  <c r="AN46" i="2"/>
  <c r="AQ24" i="2"/>
  <c r="AQ25" i="2" s="1"/>
  <c r="AQ18" i="2"/>
  <c r="AQ23" i="2"/>
  <c r="AQ23" i="6"/>
  <c r="AQ25" i="6" s="1"/>
  <c r="AQ29" i="6"/>
  <c r="AQ13" i="6"/>
  <c r="AQ19" i="6" s="1"/>
  <c r="AQ27" i="6" s="1"/>
  <c r="AQ30" i="6" s="1"/>
  <c r="AQ22" i="6"/>
  <c r="AQ24" i="6"/>
  <c r="AP39" i="4"/>
  <c r="AP28" i="4"/>
  <c r="AO35" i="6"/>
  <c r="AO36" i="6"/>
  <c r="AP44" i="6"/>
  <c r="AP34" i="6"/>
  <c r="AP34" i="4"/>
  <c r="AP42" i="4"/>
  <c r="AP28" i="6"/>
  <c r="AP39" i="6"/>
  <c r="AQ19" i="4"/>
  <c r="AQ27" i="4" s="1"/>
  <c r="AQ30" i="4" s="1"/>
  <c r="AR3" i="2"/>
  <c r="AR16" i="2" s="1"/>
  <c r="AR3" i="4"/>
  <c r="AR3" i="6"/>
  <c r="AO36" i="4"/>
  <c r="AO35" i="4"/>
  <c r="AO19" i="2"/>
  <c r="AO27" i="2" s="1"/>
  <c r="AO30" i="2" s="1"/>
  <c r="AO42" i="2" s="1"/>
  <c r="AQ46" i="9" l="1"/>
  <c r="AR28" i="9"/>
  <c r="AR39" i="9"/>
  <c r="AQ36" i="9"/>
  <c r="AQ35" i="9"/>
  <c r="AR44" i="9"/>
  <c r="D52" i="9" s="1"/>
  <c r="D53" i="9" s="1"/>
  <c r="D50" i="9"/>
  <c r="D51" i="9" s="1"/>
  <c r="AR34" i="9"/>
  <c r="AR42" i="9"/>
  <c r="AR17" i="4"/>
  <c r="AR22" i="4"/>
  <c r="AR16" i="4"/>
  <c r="AR12" i="4"/>
  <c r="AR8" i="4"/>
  <c r="AR5" i="4"/>
  <c r="AR13" i="4"/>
  <c r="AR6" i="4"/>
  <c r="AR10" i="4"/>
  <c r="AR11" i="4"/>
  <c r="AR7" i="4"/>
  <c r="AR45" i="6"/>
  <c r="D51" i="6" s="1"/>
  <c r="D52" i="6" s="1"/>
  <c r="AR17" i="6"/>
  <c r="AR16" i="6"/>
  <c r="AR18" i="6"/>
  <c r="AR10" i="6"/>
  <c r="AR5" i="6"/>
  <c r="AR12" i="6"/>
  <c r="AR11" i="6"/>
  <c r="AR6" i="6"/>
  <c r="AR8" i="6"/>
  <c r="AR7" i="6"/>
  <c r="AR12" i="2"/>
  <c r="AR7" i="2"/>
  <c r="AR13" i="2"/>
  <c r="AR8" i="2"/>
  <c r="AQ44" i="4"/>
  <c r="AR17" i="2"/>
  <c r="AR43" i="2"/>
  <c r="D50" i="2" s="1"/>
  <c r="AR11" i="2"/>
  <c r="AR10" i="2"/>
  <c r="AR6" i="2"/>
  <c r="AR5" i="2"/>
  <c r="AR43" i="4"/>
  <c r="D50" i="4" s="1"/>
  <c r="AQ19" i="2"/>
  <c r="AQ27" i="2" s="1"/>
  <c r="AR25" i="2"/>
  <c r="AR29" i="2"/>
  <c r="D29" i="2" s="1"/>
  <c r="AR24" i="4"/>
  <c r="AR18" i="4"/>
  <c r="AR29" i="4"/>
  <c r="D29" i="4" s="1"/>
  <c r="AR23" i="4"/>
  <c r="AR18" i="2"/>
  <c r="AR22" i="2"/>
  <c r="AR23" i="2"/>
  <c r="AR23" i="6"/>
  <c r="AR25" i="6" s="1"/>
  <c r="AR13" i="6"/>
  <c r="AR19" i="6" s="1"/>
  <c r="AR29" i="6"/>
  <c r="D29" i="6" s="1"/>
  <c r="AR24" i="6"/>
  <c r="AR22" i="6"/>
  <c r="AQ42" i="4"/>
  <c r="AQ34" i="4"/>
  <c r="AQ28" i="6"/>
  <c r="AQ39" i="6"/>
  <c r="AR24" i="2"/>
  <c r="AR25" i="4"/>
  <c r="AR19" i="4"/>
  <c r="AP36" i="4"/>
  <c r="AP35" i="4"/>
  <c r="AP35" i="6"/>
  <c r="AP36" i="6"/>
  <c r="AQ28" i="4"/>
  <c r="AQ39" i="4"/>
  <c r="AQ44" i="6"/>
  <c r="AQ34" i="6"/>
  <c r="AO39" i="2"/>
  <c r="AO46" i="2" s="1"/>
  <c r="AO28" i="2"/>
  <c r="AP19" i="2"/>
  <c r="AP27" i="2" s="1"/>
  <c r="AR35" i="9" l="1"/>
  <c r="AR36" i="9"/>
  <c r="AR46" i="9"/>
  <c r="AR47" i="6"/>
  <c r="D50" i="6" s="1"/>
  <c r="AR44" i="4"/>
  <c r="D52" i="4" s="1"/>
  <c r="AR44" i="2"/>
  <c r="D52" i="2" s="1"/>
  <c r="B43" i="5" s="1"/>
  <c r="AR46" i="4"/>
  <c r="D49" i="4" s="1"/>
  <c r="D55" i="6"/>
  <c r="D56" i="6" s="1"/>
  <c r="AR27" i="6"/>
  <c r="AR30" i="6" s="1"/>
  <c r="AR44" i="6" s="1"/>
  <c r="AR19" i="2"/>
  <c r="D56" i="2" s="1"/>
  <c r="D56" i="4"/>
  <c r="D57" i="4" s="1"/>
  <c r="AR27" i="4"/>
  <c r="AR30" i="4" s="1"/>
  <c r="AR34" i="4" s="1"/>
  <c r="AQ39" i="2"/>
  <c r="AQ30" i="2"/>
  <c r="AQ42" i="2" s="1"/>
  <c r="AQ28" i="2"/>
  <c r="AQ35" i="6"/>
  <c r="AQ36" i="6"/>
  <c r="AQ35" i="4"/>
  <c r="AQ36" i="4"/>
  <c r="AP30" i="2"/>
  <c r="AP42" i="2" s="1"/>
  <c r="AP39" i="2"/>
  <c r="AP28" i="2"/>
  <c r="D54" i="9" l="1"/>
  <c r="D55" i="9" s="1"/>
  <c r="D49" i="9"/>
  <c r="D43" i="5"/>
  <c r="D53" i="2"/>
  <c r="AR27" i="2"/>
  <c r="AR28" i="2" s="1"/>
  <c r="AR34" i="6"/>
  <c r="AR36" i="6" s="1"/>
  <c r="AR39" i="6"/>
  <c r="AR28" i="6"/>
  <c r="AR42" i="4"/>
  <c r="D57" i="2"/>
  <c r="AQ46" i="2"/>
  <c r="AR28" i="4"/>
  <c r="AR30" i="2"/>
  <c r="AR42" i="2" s="1"/>
  <c r="AR39" i="4"/>
  <c r="AP46" i="2"/>
  <c r="AR36" i="4"/>
  <c r="AR35" i="4"/>
  <c r="D53" i="4" l="1"/>
  <c r="B44" i="5"/>
  <c r="B37" i="5"/>
  <c r="AR39" i="2"/>
  <c r="AR46" i="2" s="1"/>
  <c r="D49" i="2" s="1"/>
  <c r="AR35" i="6"/>
  <c r="D53" i="6"/>
  <c r="D54" i="6" s="1"/>
  <c r="D54" i="4"/>
  <c r="D55" i="4" s="1"/>
  <c r="G31" i="2"/>
  <c r="F33" i="2"/>
  <c r="F34" i="2" s="1"/>
  <c r="G33" i="2" l="1"/>
  <c r="G34" i="2" s="1"/>
  <c r="G31" i="9"/>
  <c r="G33" i="9" s="1"/>
  <c r="G34" i="9" s="1"/>
  <c r="G35" i="9" s="1"/>
  <c r="G36" i="9" s="1"/>
  <c r="F35" i="2"/>
  <c r="F36" i="2" s="1"/>
  <c r="D54" i="2"/>
  <c r="D55" i="2" s="1"/>
  <c r="D51" i="2"/>
  <c r="D51" i="4"/>
  <c r="G35" i="2"/>
  <c r="G36" i="2" s="1"/>
  <c r="H33" i="2" l="1"/>
  <c r="H34" i="2" s="1"/>
  <c r="B47" i="5" l="1"/>
  <c r="H35" i="2"/>
  <c r="H36" i="2" s="1"/>
  <c r="J31" i="2"/>
  <c r="J33" i="2" l="1"/>
  <c r="J34" i="2" s="1"/>
  <c r="J31" i="9"/>
  <c r="J33" i="9" s="1"/>
  <c r="J34" i="9" s="1"/>
  <c r="J35" i="2"/>
  <c r="J36" i="2" s="1"/>
  <c r="K31" i="2"/>
  <c r="J35" i="9" l="1"/>
  <c r="J36" i="9"/>
  <c r="K33" i="2"/>
  <c r="K34" i="2" s="1"/>
  <c r="K35" i="2" s="1"/>
  <c r="K36" i="2" s="1"/>
  <c r="K31" i="9"/>
  <c r="K33" i="9" s="1"/>
  <c r="K34" i="9" s="1"/>
  <c r="L31" i="2"/>
  <c r="K35" i="9" l="1"/>
  <c r="K36" i="9"/>
  <c r="L33" i="2"/>
  <c r="L34" i="2" s="1"/>
  <c r="L35" i="2" s="1"/>
  <c r="L36" i="2" s="1"/>
  <c r="L31" i="9"/>
  <c r="L33" i="9" s="1"/>
  <c r="L34" i="9" s="1"/>
  <c r="L35" i="9" s="1"/>
  <c r="L36" i="9" s="1"/>
  <c r="N31" i="2"/>
  <c r="M31" i="2"/>
  <c r="N33" i="2" l="1"/>
  <c r="N34" i="2" s="1"/>
  <c r="N35" i="2" s="1"/>
  <c r="N36" i="2" s="1"/>
  <c r="N31" i="9"/>
  <c r="N33" i="9" s="1"/>
  <c r="N34" i="9" s="1"/>
  <c r="N35" i="9" s="1"/>
  <c r="N36" i="9" s="1"/>
  <c r="M33" i="2"/>
  <c r="M34" i="2" s="1"/>
  <c r="M35" i="2" s="1"/>
  <c r="M36" i="2" s="1"/>
  <c r="M31" i="9"/>
  <c r="M33" i="9" s="1"/>
  <c r="M34" i="9" s="1"/>
  <c r="O31" i="2"/>
  <c r="M36" i="9" l="1"/>
  <c r="M35" i="9"/>
  <c r="O33" i="2"/>
  <c r="O34" i="2" s="1"/>
  <c r="O35" i="2" s="1"/>
  <c r="O36" i="2" s="1"/>
  <c r="O31" i="9"/>
  <c r="O33" i="9" s="1"/>
  <c r="O34" i="9" s="1"/>
  <c r="P31" i="2"/>
  <c r="P33" i="2" l="1"/>
  <c r="P34" i="2" s="1"/>
  <c r="P35" i="2" s="1"/>
  <c r="P36" i="2" s="1"/>
  <c r="P31" i="9"/>
  <c r="P33" i="9" s="1"/>
  <c r="P34" i="9" s="1"/>
  <c r="P35" i="9" s="1"/>
  <c r="P36" i="9" s="1"/>
  <c r="O35" i="9"/>
  <c r="O36" i="9"/>
  <c r="Q31" i="2"/>
  <c r="Q33" i="2" l="1"/>
  <c r="Q34" i="2" s="1"/>
  <c r="Q35" i="2" s="1"/>
  <c r="Q36" i="2" s="1"/>
  <c r="Q31" i="9"/>
  <c r="Q33" i="9" s="1"/>
  <c r="Q34" i="9" s="1"/>
  <c r="Q35" i="9" s="1"/>
  <c r="Q36" i="9" s="1"/>
  <c r="R31" i="2"/>
  <c r="R33" i="2" l="1"/>
  <c r="R34" i="2" s="1"/>
  <c r="R35" i="2" s="1"/>
  <c r="R36" i="2" s="1"/>
  <c r="R31" i="9"/>
  <c r="R33" i="9" s="1"/>
  <c r="R34" i="9" s="1"/>
  <c r="S31" i="2"/>
  <c r="S33" i="2" l="1"/>
  <c r="S34" i="2" s="1"/>
  <c r="S31" i="9"/>
  <c r="S33" i="9" s="1"/>
  <c r="S34" i="9" s="1"/>
  <c r="R36" i="9"/>
  <c r="R35" i="9"/>
  <c r="T31" i="2"/>
  <c r="S35" i="2"/>
  <c r="S36" i="2" s="1"/>
  <c r="S35" i="9" l="1"/>
  <c r="S36" i="9"/>
  <c r="T33" i="2"/>
  <c r="T34" i="2" s="1"/>
  <c r="T35" i="2" s="1"/>
  <c r="T36" i="2" s="1"/>
  <c r="T31" i="9"/>
  <c r="T33" i="9" s="1"/>
  <c r="T34" i="9" s="1"/>
  <c r="T35" i="9" s="1"/>
  <c r="T36" i="9" s="1"/>
  <c r="U31" i="2"/>
  <c r="U33" i="2" l="1"/>
  <c r="U34" i="2" s="1"/>
  <c r="U35" i="2" s="1"/>
  <c r="U36" i="2" s="1"/>
  <c r="U31" i="9"/>
  <c r="U33" i="9" s="1"/>
  <c r="U34" i="9" s="1"/>
  <c r="U35" i="9" s="1"/>
  <c r="U36" i="9" s="1"/>
  <c r="V31" i="2"/>
  <c r="V33" i="2" l="1"/>
  <c r="V34" i="2" s="1"/>
  <c r="V35" i="2" s="1"/>
  <c r="V36" i="2" s="1"/>
  <c r="V31" i="9"/>
  <c r="V33" i="9" s="1"/>
  <c r="V34" i="9" s="1"/>
  <c r="W31" i="2"/>
  <c r="W33" i="2" l="1"/>
  <c r="W34" i="2" s="1"/>
  <c r="W31" i="9"/>
  <c r="W33" i="9" s="1"/>
  <c r="W34" i="9" s="1"/>
  <c r="V35" i="9"/>
  <c r="V36" i="9"/>
  <c r="X31" i="2"/>
  <c r="W35" i="2"/>
  <c r="W36" i="2" s="1"/>
  <c r="W35" i="9" l="1"/>
  <c r="W36" i="9"/>
  <c r="X33" i="2"/>
  <c r="X34" i="2" s="1"/>
  <c r="X35" i="2" s="1"/>
  <c r="X36" i="2" s="1"/>
  <c r="X31" i="9"/>
  <c r="X33" i="9" s="1"/>
  <c r="X34" i="9" s="1"/>
  <c r="X35" i="9" s="1"/>
  <c r="X36" i="9" s="1"/>
  <c r="Y31" i="2"/>
  <c r="Y33" i="2" l="1"/>
  <c r="Y34" i="2" s="1"/>
  <c r="Y35" i="2" s="1"/>
  <c r="Y36" i="2" s="1"/>
  <c r="Y31" i="9"/>
  <c r="Y33" i="9" s="1"/>
  <c r="Y34" i="9" s="1"/>
  <c r="Y35" i="9" s="1"/>
  <c r="Y36" i="9" s="1"/>
  <c r="Z31" i="2"/>
  <c r="Z33" i="2" l="1"/>
  <c r="Z34" i="2" s="1"/>
  <c r="Z35" i="2" s="1"/>
  <c r="Z36" i="2" s="1"/>
  <c r="Z31" i="9"/>
  <c r="Z33" i="9" s="1"/>
  <c r="Z34" i="9" s="1"/>
  <c r="AA31" i="2"/>
  <c r="AA33" i="2" l="1"/>
  <c r="AA34" i="2" s="1"/>
  <c r="AA31" i="9"/>
  <c r="AA33" i="9" s="1"/>
  <c r="AA34" i="9" s="1"/>
  <c r="Z36" i="9"/>
  <c r="Z35" i="9"/>
  <c r="AA35" i="2"/>
  <c r="AA36" i="2" s="1"/>
  <c r="AB31" i="2"/>
  <c r="AB33" i="2" l="1"/>
  <c r="AB34" i="2" s="1"/>
  <c r="AB35" i="2" s="1"/>
  <c r="AB36" i="2" s="1"/>
  <c r="AB31" i="9"/>
  <c r="AB33" i="9" s="1"/>
  <c r="AB34" i="9" s="1"/>
  <c r="AB35" i="9" s="1"/>
  <c r="AB36" i="9" s="1"/>
  <c r="AA36" i="9"/>
  <c r="AA35" i="9"/>
  <c r="AC31" i="2"/>
  <c r="AC33" i="2" s="1"/>
  <c r="AC34" i="2" s="1"/>
  <c r="AC35" i="2" l="1"/>
  <c r="AC36" i="2" s="1"/>
  <c r="AD31" i="2"/>
  <c r="AD33" i="2" s="1"/>
  <c r="AD34" i="2" s="1"/>
  <c r="AD35" i="2" l="1"/>
  <c r="AD36" i="2" s="1"/>
  <c r="AE31" i="2"/>
  <c r="AE33" i="2" s="1"/>
  <c r="AE34" i="2" s="1"/>
  <c r="AF31" i="2" l="1"/>
  <c r="AF33" i="2" s="1"/>
  <c r="AF34" i="2" s="1"/>
  <c r="AE35" i="2"/>
  <c r="AE36" i="2" s="1"/>
  <c r="AF35" i="2" l="1"/>
  <c r="AF36" i="2" s="1"/>
  <c r="AG31" i="2"/>
  <c r="AG33" i="2" s="1"/>
  <c r="AG34" i="2" s="1"/>
  <c r="AH31" i="2" l="1"/>
  <c r="AH33" i="2" s="1"/>
  <c r="AH34" i="2" s="1"/>
  <c r="AG35" i="2"/>
  <c r="AG36" i="2" s="1"/>
  <c r="AH35" i="2" l="1"/>
  <c r="AH36" i="2" s="1"/>
  <c r="AI31" i="2"/>
  <c r="AI33" i="2" s="1"/>
  <c r="AI34" i="2" s="1"/>
  <c r="AI35" i="2" l="1"/>
  <c r="AI36" i="2" s="1"/>
  <c r="AJ31" i="2"/>
  <c r="AJ33" i="2" s="1"/>
  <c r="AJ34" i="2" s="1"/>
  <c r="AJ35" i="2" l="1"/>
  <c r="AJ36" i="2" s="1"/>
  <c r="AK31" i="2"/>
  <c r="AK33" i="2" s="1"/>
  <c r="AK34" i="2" s="1"/>
  <c r="AL31" i="2" l="1"/>
  <c r="AL33" i="2" s="1"/>
  <c r="AL34" i="2" s="1"/>
  <c r="AK35" i="2"/>
  <c r="AK36" i="2" s="1"/>
  <c r="AL35" i="2" l="1"/>
  <c r="AL36" i="2" s="1"/>
  <c r="AM31" i="2"/>
  <c r="AM33" i="2" s="1"/>
  <c r="AM34" i="2" s="1"/>
  <c r="AN31" i="2" l="1"/>
  <c r="AN33" i="2" s="1"/>
  <c r="AN34" i="2" s="1"/>
  <c r="AM35" i="2"/>
  <c r="AM36" i="2" s="1"/>
  <c r="AO31" i="2" l="1"/>
  <c r="AO33" i="2" s="1"/>
  <c r="AO34" i="2" s="1"/>
  <c r="AN35" i="2"/>
  <c r="AN36" i="2" s="1"/>
  <c r="AO35" i="2" l="1"/>
  <c r="AO36" i="2" s="1"/>
  <c r="AP31" i="2"/>
  <c r="AP33" i="2" s="1"/>
  <c r="AP34" i="2" s="1"/>
  <c r="AQ31" i="2" l="1"/>
  <c r="AQ33" i="2" s="1"/>
  <c r="AQ34" i="2" s="1"/>
  <c r="AP35" i="2"/>
  <c r="AP36" i="2" s="1"/>
  <c r="AQ35" i="2" l="1"/>
  <c r="AQ36" i="2" s="1"/>
  <c r="AR31" i="2"/>
  <c r="AR33" i="2" s="1"/>
  <c r="AR34" i="2" s="1"/>
  <c r="AR35" i="2" l="1"/>
  <c r="AR36" i="2" s="1"/>
</calcChain>
</file>

<file path=xl/comments1.xml><?xml version="1.0" encoding="utf-8"?>
<comments xmlns="http://schemas.openxmlformats.org/spreadsheetml/2006/main">
  <authors>
    <author>Muzik Oldrich</author>
    <author>Staňková Veronika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Preferovaná je varianta s vyčíslením příjmů pro komplexní výpočet ekonomiky projektu. Pokud však nedochází k přímému prodeji produkce (např. výsledkem výroby modernizované linky je meziprodukt, který bez účtování přechází do další fáze výroby v rámci jedné firmy), je možné zvolit NE a mezera ve financování je pak stanovena nákladovou metodou.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  <charset val="238"/>
          </rPr>
          <t>Vyplňte dodaný výkon a zatížení zdroje tak, aby roční výroba tepla v buňce B32 odpovídala hodnotě v Energetickém posudku.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  <charset val="238"/>
          </rPr>
          <t>Vyplňte dodaný výkon a zatížení zdroje tak, aby roční výroba tepla v buňce B33 odpovídala hodnotě v Energetickém posudku.</t>
        </r>
      </text>
    </comment>
    <comment ref="A43" authorId="1" shapeId="0">
      <text>
        <r>
          <rPr>
            <b/>
            <sz val="9"/>
            <color indexed="81"/>
            <rFont val="Tahoma"/>
            <family val="2"/>
            <charset val="238"/>
          </rPr>
          <t>Vyplnit jen pokud je uvažován bankovní úvěr.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5" authorId="1" shapeId="0">
      <text>
        <r>
          <rPr>
            <sz val="9"/>
            <color indexed="81"/>
            <rFont val="Tahoma"/>
            <family val="2"/>
            <charset val="238"/>
          </rPr>
          <t xml:space="preserve">Návrh je automatický výpočet splácení po odpisovou dobu pravidelnými splátkami. (Vzorec: 
pokud je již splaceno -&gt;0;
pokud zbývá doplatit méně než vloni -&gt; zbytek,
jinak -&gt; obvyklá splátka). E34 by měla zůstat prázdná pro správné fungování.
</t>
        </r>
        <r>
          <rPr>
            <b/>
            <sz val="9"/>
            <color indexed="81"/>
            <rFont val="Tahoma"/>
            <family val="2"/>
            <charset val="238"/>
          </rPr>
          <t>Lze individuálně přepsat dle potřeby.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  <charset val="238"/>
          </rPr>
          <t>Hodnota musí odpovídat celkovým způsobilým výdajům projektu uvedeným v žádosti v systému AIS.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5" authorId="1" shapeId="0">
      <text>
        <r>
          <rPr>
            <b/>
            <sz val="9"/>
            <color indexed="81"/>
            <rFont val="Tahoma"/>
            <family val="2"/>
            <charset val="238"/>
          </rPr>
          <t>Vyplňovat před zahájením provozu.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7" authorId="1" shapeId="0">
      <text>
        <r>
          <rPr>
            <b/>
            <sz val="9"/>
            <color indexed="81"/>
            <rFont val="Tahoma"/>
            <family val="2"/>
            <charset val="238"/>
          </rPr>
          <t>Uveďte pouze provozní náklady, které souvisí s projektem.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Muzik Oldrich</author>
    <author>Staňková Veronika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  <charset val="238"/>
          </rPr>
          <t>Vyplňte dodaný výkon a zatížení zdroje tak, aby roční výroba tepla v buňce B31 odpovídala hodnotě v Energetickém posudku.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  <charset val="238"/>
          </rPr>
          <t>Vyplňte dodaný výkon a zatížení zdroje tak, aby roční výroba tepla v buňce B32 odpovídala hodnotě v Energetickém posudku.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0" authorId="1" shapeId="0">
      <text>
        <r>
          <rPr>
            <b/>
            <sz val="9"/>
            <color indexed="81"/>
            <rFont val="Tahoma"/>
            <family val="2"/>
            <charset val="238"/>
          </rPr>
          <t>Vyplnit jen pokud je uvažován bankovní úvěr.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2" authorId="1" shapeId="0">
      <text>
        <r>
          <rPr>
            <sz val="9"/>
            <color indexed="81"/>
            <rFont val="Tahoma"/>
            <family val="2"/>
            <charset val="238"/>
          </rPr>
          <t xml:space="preserve">Návrh je automatický výpočet splácení po odpisovou dobu pravidelnými splátkami. (Vzorec: 
pokud je již splaceno -&gt;0;
pokud zbývá doplatit méně než vloni -&gt; zbytek,
jinak -&gt; obvyklá splátka). E34 by měla zůstat prázdná pro správné fungování.
</t>
        </r>
        <r>
          <rPr>
            <b/>
            <sz val="9"/>
            <color indexed="81"/>
            <rFont val="Tahoma"/>
            <family val="2"/>
            <charset val="238"/>
          </rPr>
          <t>Lze individuálně přepsat dle potřeby.</t>
        </r>
      </text>
    </comment>
    <comment ref="A51" authorId="1" shapeId="0">
      <text>
        <r>
          <rPr>
            <b/>
            <sz val="9"/>
            <color indexed="81"/>
            <rFont val="Tahoma"/>
            <family val="2"/>
            <charset val="238"/>
          </rPr>
          <t>Vyplňovat před zahájením provozu.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3" authorId="1" shapeId="0">
      <text>
        <r>
          <rPr>
            <b/>
            <sz val="9"/>
            <color indexed="81"/>
            <rFont val="Tahoma"/>
            <family val="2"/>
            <charset val="238"/>
          </rPr>
          <t>Uveďte pouze provozní náklady, které souvisí s projektem.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Staňková Veronika</author>
    <author>Zajíček Miroslav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Pokud 0, sloupec  automaticky zešediví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4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</commentList>
</comments>
</file>

<file path=xl/comments4.xml><?xml version="1.0" encoding="utf-8"?>
<comments xmlns="http://schemas.openxmlformats.org/spreadsheetml/2006/main">
  <authors>
    <author>Staňková Veronika</author>
    <author>Zajíček Miroslav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Pokud 0, sloupec  automaticky zešediví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4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</commentList>
</comments>
</file>

<file path=xl/comments5.xml><?xml version="1.0" encoding="utf-8"?>
<comments xmlns="http://schemas.openxmlformats.org/spreadsheetml/2006/main">
  <authors>
    <author>Staňková Veronika</author>
    <author>Zajíček Miroslav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Pokud 0, sloupec  automaticky zešediví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3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</commentList>
</comments>
</file>

<file path=xl/comments6.xml><?xml version="1.0" encoding="utf-8"?>
<comments xmlns="http://schemas.openxmlformats.org/spreadsheetml/2006/main">
  <authors>
    <author>Staňková Veronika</author>
    <author>Zajíček Miroslav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Pokud 0, sloupec  automaticky zešediví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4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</commentList>
</comments>
</file>

<file path=xl/sharedStrings.xml><?xml version="1.0" encoding="utf-8"?>
<sst xmlns="http://schemas.openxmlformats.org/spreadsheetml/2006/main" count="722" uniqueCount="195">
  <si>
    <t>VZOREC</t>
  </si>
  <si>
    <t>model předpokldá jen jednorázový CapEx (= na výstavbu projektu) -&gt; náklady projektu bez dotace, zatím vč. navýšení o bezpečnostních 30%</t>
  </si>
  <si>
    <t>Dodávka tepla v roce 2027 (GJ/rok)</t>
  </si>
  <si>
    <t>1600 TJ</t>
  </si>
  <si>
    <t>Operation Year / Rok provozu</t>
  </si>
  <si>
    <t>rok</t>
  </si>
  <si>
    <t>GWh</t>
  </si>
  <si>
    <t>CZKm</t>
  </si>
  <si>
    <t>CO2 / CO2 (-)</t>
  </si>
  <si>
    <t>EBITDA / Zisk před započtením úroků, daní a odpisů</t>
  </si>
  <si>
    <t>EBITDA margin / EBIDTA marže</t>
  </si>
  <si>
    <t>%</t>
  </si>
  <si>
    <t>Depreciation / Odpisy (-)</t>
  </si>
  <si>
    <t>EBIT / Zisk před zdaněním a úroky</t>
  </si>
  <si>
    <t>Loan / Zůstatek úvěru na konci období (+)</t>
  </si>
  <si>
    <t>Interest Rate / Úroková míra</t>
  </si>
  <si>
    <t>Interest / Úrok (-)</t>
  </si>
  <si>
    <t>EBT / Zisk před zdaněním</t>
  </si>
  <si>
    <t>Income tax / Daň z příjmů (-)</t>
  </si>
  <si>
    <t>Net profit / Čistý zisk</t>
  </si>
  <si>
    <t>Cash flow / Peněžní tok</t>
  </si>
  <si>
    <t>CapEx net of subsidy / Čisté kapitálové výdaje s podporou (-)</t>
  </si>
  <si>
    <t>CapEx / Kapitálové výdaje bez dotace (-)</t>
  </si>
  <si>
    <t>Investment subsidy (share of eligible costs) / Investiční podpora (část způsobilých nákladů) (+)</t>
  </si>
  <si>
    <t>Depreciation period / Doba odpisu</t>
  </si>
  <si>
    <t>years</t>
  </si>
  <si>
    <t>Income tax adj. / Daň z příjmů upravená (-)</t>
  </si>
  <si>
    <t>WACC / Průměrné náklady kapitálu</t>
  </si>
  <si>
    <t>FRR / Vnitřní výnosová míra</t>
  </si>
  <si>
    <t>NPV / Čistá současná hodnota</t>
  </si>
  <si>
    <t>EURm</t>
  </si>
  <si>
    <t>CF Lifetime Sum / Peněžní toky za celé období životnosti</t>
  </si>
  <si>
    <t>Revenues - Avg over Lifetime / Výnosy - průměr po celou životnost</t>
  </si>
  <si>
    <t>CapEx / Čisté kapitálové výdaje  (-)</t>
  </si>
  <si>
    <t>OBECNÉ PŘEDPOKLADY/GENERAL ASSUMPTIONS</t>
  </si>
  <si>
    <t>Rok zahájení pro vyhodnocení projektu  [rok]/Start year for project evaluation (year)</t>
  </si>
  <si>
    <t>Doba vyhodnocení projektu [rok]/Project evaluation period (year)</t>
  </si>
  <si>
    <t>Rok zahájení provozu/Year of start of operation</t>
  </si>
  <si>
    <t>Rok ukončení hodnocení projektu  [rok]/Year of completion of project evaluation (year)</t>
  </si>
  <si>
    <t>Časová osa/Timeline</t>
  </si>
  <si>
    <t>Byl zahájen provoz (1=ano/0=ne)/Operation started (1=yes/0=no)</t>
  </si>
  <si>
    <t>Rok provozu (v průběhu hodnocení) [rok]/Year of operation (during evaluation) (year)</t>
  </si>
  <si>
    <t>Inflace v letech provozu [%]/Inflation in years of operation (%)</t>
  </si>
  <si>
    <r>
      <t>Směnný kurz [CZK/€]/Exchange rate (CZK/</t>
    </r>
    <r>
      <rPr>
        <sz val="11"/>
        <color theme="1"/>
        <rFont val="Calibri"/>
        <family val="2"/>
        <charset val="238"/>
      </rPr>
      <t>€</t>
    </r>
    <r>
      <rPr>
        <sz val="9.35"/>
        <color theme="1"/>
        <rFont val="Calibri"/>
        <family val="2"/>
        <charset val="238"/>
      </rPr>
      <t>)</t>
    </r>
  </si>
  <si>
    <t>Daň z příjmů/Income tax</t>
  </si>
  <si>
    <t>NÁZEV PROJEKTU/NAME OF THE PROJECT:</t>
  </si>
  <si>
    <t>TECHNICKÉ PARAMETRY ZDROJE/TECHNICAL PARAMETERS OF THE SOURCE</t>
  </si>
  <si>
    <t>Tepelný výkon zdroje 1 [MW]/Thermal output of source (MW)</t>
  </si>
  <si>
    <t>Zatížení/hodinová výroba tepla zdroje 1 [hod/rok]/(Load/hourly heat production of a source 1 (h/year)</t>
  </si>
  <si>
    <t>Elektrický výkon zdroje 1 [MW]/Electric power output of the sourcfe 1 (MW)</t>
  </si>
  <si>
    <t>Zatížení/hodinová výroba elektřiny zdroje 1 [hod/rok]/Load/hourly electricity production of sourc 1 (h/year)</t>
  </si>
  <si>
    <t>Tepelný výkon zdroje 2 [MW]/Thermal output of source 2 (MW)</t>
  </si>
  <si>
    <t>Zatížení/hodinová výroba tepla zdroje 2 [hod/rok]/Load/hourly heat production of source 2 (h/year)</t>
  </si>
  <si>
    <t>Elektrický výkon zdroje 2 [MW]/Electric output of source 2 (MW)</t>
  </si>
  <si>
    <t>Zatížení/hodinová výroba elektřiny zdroje 2 [hod/rok]/Load/hourly electricity production of source 2 (h/year)</t>
  </si>
  <si>
    <t>Roční výroba tepla celkem [GWh]/Total annual heat production (GWh)</t>
  </si>
  <si>
    <t>Roční výroba elektřiny celkem [GWh]/Total annual electricity production (GWh)</t>
  </si>
  <si>
    <t>FINANCOVÁNÍ/FUNDING</t>
  </si>
  <si>
    <t>Požadovaná návratnost žadatele, WACC [%]/Applicant's required return, WACC (%)</t>
  </si>
  <si>
    <t>Poměr financování úvěrem [%]/Loan financing ratio (%)</t>
  </si>
  <si>
    <t>Úroková míra na úvěr [%]/Interest rate on loan (%)</t>
  </si>
  <si>
    <t>Čerpání úvěru [CZK] (+)/Loan drawdown (CZK) (+)</t>
  </si>
  <si>
    <t>Splátky úvěru [CZK] (+)/Loan repayments (CZK) (+)</t>
  </si>
  <si>
    <t>INVESTIČNÍ VÝDAJE/CAPITAL EXPENDITURE</t>
  </si>
  <si>
    <t>Odpisová doba [rok]/Amortization period (year)</t>
  </si>
  <si>
    <t>PROVOZNÍ NÁKLADY/OPERATING COSTS</t>
  </si>
  <si>
    <t>Palivo/Fuel:</t>
  </si>
  <si>
    <t>Náklad paliva 1 v letech [CZK] (+)/Fuel Cost 1 in years (MWh/year</t>
  </si>
  <si>
    <r>
      <t>Spotřeba paliva 1 v letech [MWh/rok</t>
    </r>
    <r>
      <rPr>
        <sz val="11"/>
        <rFont val="Calibri"/>
        <family val="2"/>
        <charset val="238"/>
        <scheme val="minor"/>
      </rPr>
      <t xml:space="preserve"> výhřevnosti</t>
    </r>
    <r>
      <rPr>
        <sz val="11"/>
        <color theme="1"/>
        <rFont val="Calibri"/>
        <family val="2"/>
        <charset val="238"/>
        <scheme val="minor"/>
      </rPr>
      <t>]/Fuel consumption 1 in years (MWh/year calorific value)</t>
    </r>
  </si>
  <si>
    <t>Průměrné jednotkové náklady paliva 1 v letech [CZK/MWh]/Average unit cost of fuel 1 in years (CZK/MWh)</t>
  </si>
  <si>
    <t>Spotřeba paliva 2 v letech [MWh/rok výhřevnosti]/Fuel 2 consumption in years (MWh/year of calorific value)</t>
  </si>
  <si>
    <t>Průměrné jednotkové náklady paliva 2 v letech [CZK/MWh]/Average unit costs of fuel 2 in year (CZK/MWh)</t>
  </si>
  <si>
    <t>Náklad paliva 2 v letech [CZK] (+)/Fuel costs 2 in years (CZK) (+)</t>
  </si>
  <si>
    <t>Náklad paliva 3 v letech [CZK] (+)/Fuel costs 3 in years (CZK) (+)</t>
  </si>
  <si>
    <t>Spotřeba paliva 3 v letech [MWh/rok výhřevnosti]/Fuel consumption 3 in years (MWh/year calorific value)</t>
  </si>
  <si>
    <t>Průměrné jednotkové náklady paliva 3 v letech [CZK/MWh]/Average unit cost of fuel 3 in years (CZK/MWh)</t>
  </si>
  <si>
    <t>Ostatní náklad paliva v letech [CZK] (+)/Other fuel costs in year (CZK) (+)</t>
  </si>
  <si>
    <t>Cena emisní povolenky v letech [CZK/tCO2]/Emission allowance price in year (CZK/tCO2)</t>
  </si>
  <si>
    <t>Ostatní provozní náklady/Other operating costs:</t>
  </si>
  <si>
    <t>Ostatní provozní náklady 1 [CZK/rok] (+)/Other operating costs 1 (CZK/year) (+)</t>
  </si>
  <si>
    <t>Ostatní provozní náklady 2 [CZK/rok] (+)/Other operating costs 2 (CZK/year) (+)</t>
  </si>
  <si>
    <t>Ostatní provozní náklady 3 [CZK/rok] (+)/Other operating costs 3 (CZK/year) (+)</t>
  </si>
  <si>
    <t>Ostatní provozní náklady 4 [CZK/rok] (+)/Other operating costs 4 (CZK/year) (+)</t>
  </si>
  <si>
    <t>Ostatní provozní náklady 5 [CZK/rok] (+)/Other operating costs 5 (CZK/year) (+)</t>
  </si>
  <si>
    <t>Ostatní provozní náklady 6 [CZK/rok] (+)/Other operating costs 6 (CZK/year) (+)</t>
  </si>
  <si>
    <t>Ostatní provozní náklady 7 [CZK/rok] (+)/Other operating costs 7 (CZK/year) (+)</t>
  </si>
  <si>
    <t>Ostatní provozní náklady 8 [CZK/rok] (+)/Other operating costs 8 (CZK/year) (+)</t>
  </si>
  <si>
    <t>Ostatní provozní náklady 9 [CZK/rok] (+)/Other operating costs 9 (CZK/year) (+)</t>
  </si>
  <si>
    <t>Ostatní provozní náklady 10 [CZK/rok] (+)/Other operating costs 10 (CZK/year) (+)</t>
  </si>
  <si>
    <t>Ostatní provozní náklady 11 [CZK/rok] (+)/Other operating costs 11 (CZK/year) (+)</t>
  </si>
  <si>
    <t>Ostatní provozní náklady 12 [CZK/rok] (+)/Other operating costs 12 (CZK/year) (+)</t>
  </si>
  <si>
    <t>Ostatní provozní náklady (vč. náklady na opravy a údržbu) [CZK/rok] (+)/Other operating costs (incl. repair and maintenanc costs) (CZK/year) (+)</t>
  </si>
  <si>
    <t>CENY ENERGETICKÝCH VÝSTUPŮ / VÝNOSY/ ENERGY OUTPUT PRICES / REVENUES</t>
  </si>
  <si>
    <t>Prodejní cena tepla pro výnosy projektu [CZK/GJ]/Heat sales price for project revenues [CZK/GJ]</t>
  </si>
  <si>
    <t>Prodejní cena silové elektřiny [CZK/MWh]/Selling price of power electricity [CZK/MWh]</t>
  </si>
  <si>
    <t>Ostatní tržby/Other sales:</t>
  </si>
  <si>
    <t>Ostatní tržby 1 [CZK/rok] (+)/Other sales 1 (CZK/year) (+)</t>
  </si>
  <si>
    <t>Ostatní tržby [CZK/rok] (+)/Other sales [CZK/year] (+)</t>
  </si>
  <si>
    <t>Ostatní tržby 2 [CZK/rok] (+)/Other sales 2 (CZK/year) (+)</t>
  </si>
  <si>
    <t>Ostatní tržby 3 [CZK/rok] (+)/Other sales 3 (CZK/year) (+)</t>
  </si>
  <si>
    <t>Ostatní tržby 4 [CZK/rok] (+)/Other sales 4 (CZK/year) (+)</t>
  </si>
  <si>
    <t>Ostatní tržby 5 [CZK/rok] (+)/Other sales 5 (CZK/year) (+)</t>
  </si>
  <si>
    <t>Ostatní tržby 6 [CZK/rok] (+)/Other sales 6 (CZK/year) (+)</t>
  </si>
  <si>
    <t>Ostatní tržby 7 [CZK/rok] (+)/Other sales 7 (CZK/year) (+)</t>
  </si>
  <si>
    <t>Ostatní tržby 8 [CZK/rok] (+)/Other sales 8 (CZK/year) (+)</t>
  </si>
  <si>
    <t>Ostatní tržby 9 [CZK/rok] (+)/Other sales 9 (CZK/year) (+)</t>
  </si>
  <si>
    <t>Ostatní tržby 10 [CZK/rok] (+)/Other sales 10 (CZK/year) (+)</t>
  </si>
  <si>
    <t>Ostatní tržby 11 [CZK/rok] (+)/Other sales 11 (CZK/year) (+)</t>
  </si>
  <si>
    <t>Ostatní tržby 12 [CZK/rok] (+)/Other sales 12 (CZK/year) (+)</t>
  </si>
  <si>
    <t>Specifikujte typ palivového nákl./Specify fuel type costs:</t>
  </si>
  <si>
    <t>Emisní faktor/emission factor:</t>
  </si>
  <si>
    <t>Specifikujte typ nákladu/Specify cost type:</t>
  </si>
  <si>
    <t>Specifikujte typ tržby/Specify sales type:</t>
  </si>
  <si>
    <t>Legenda/Explanatory notes:</t>
  </si>
  <si>
    <t>min. 15 let/15 years minimum</t>
  </si>
  <si>
    <t>FinAnalýza/Fin analysis</t>
  </si>
  <si>
    <t>rok/year</t>
  </si>
  <si>
    <t>Efektivní míra podpory [%]/Effective aid intensity (%)</t>
  </si>
  <si>
    <t>Odpisová doba [rok]/amortisation period (year)</t>
  </si>
  <si>
    <t>Čerpání investiční dotace v letech [CZK] (+)/Investment subsidy disbursment in years (CZK) (+)</t>
  </si>
  <si>
    <t>Celkové způsobilé investiční výdaje projektu [CZK] (+)/Total eligible investment expenditures of the project (CZK) (+)</t>
  </si>
  <si>
    <t>Investiční výdaje projektu bez zohlednění dotace v letech [CZK] (+)/Project investment expenditure excluding funding gap in years (+)</t>
  </si>
  <si>
    <t>Investiční výdaje projektu bez dotace v letech [CZK] (+)/Project capital expenditure without funding gap in years (CZK) (+)</t>
  </si>
  <si>
    <t>Náklady na emisní povolenky v letech [CZK/rok] (+)/Cost of emission allowance in years (CZK/year) (+)</t>
  </si>
  <si>
    <t>Investment scenario</t>
  </si>
  <si>
    <t>Counterfactual scenario</t>
  </si>
  <si>
    <r>
      <t>Směnný kurz [CZK/€]/Exchange rate (CZK/</t>
    </r>
    <r>
      <rPr>
        <i/>
        <sz val="11"/>
        <color theme="0" tint="-0.249977111117893"/>
        <rFont val="Calibri"/>
        <family val="2"/>
        <charset val="238"/>
      </rPr>
      <t>€</t>
    </r>
    <r>
      <rPr>
        <i/>
        <sz val="9.35"/>
        <color theme="0" tint="-0.249977111117893"/>
        <rFont val="Calibri"/>
        <family val="2"/>
        <charset val="238"/>
      </rPr>
      <t>)</t>
    </r>
  </si>
  <si>
    <t>Spotřeba paliva 1 v letech [MWh/rok výhřevnosti]/Fuel consumption 1 in years (MWh/year calorific value)</t>
  </si>
  <si>
    <t>FUNDING GAP CALCULATION</t>
  </si>
  <si>
    <t>Operational Cash flow to Firm / Provozní peněžní tok do firmy</t>
  </si>
  <si>
    <t>Investment Cash flow to Firm / Investiční peněžní tok do firmy</t>
  </si>
  <si>
    <t>Total Cash flow to Firm / Celkový peněžní tok do firmy</t>
  </si>
  <si>
    <r>
      <rPr>
        <b/>
        <sz val="18"/>
        <color rgb="FF0070C0"/>
        <rFont val="Calibri"/>
        <family val="2"/>
        <charset val="238"/>
        <scheme val="minor"/>
      </rPr>
      <t>FINANČNÍ ANALÝZA PROJEKTU / FINANCIAL ANALYSIS OF THE PROJECT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rgb="FF0070C0"/>
        <rFont val="Calibri"/>
        <family val="2"/>
        <charset val="238"/>
        <scheme val="minor"/>
      </rPr>
      <t>pro projekty předkládané do programu ENERG ETS financovaného z Modernizačního fondu
for projects submitted to the ENERG ETS programme granted by the Modernisation Fund</t>
    </r>
  </si>
  <si>
    <t xml:space="preserve">vstupní údaje: vyplní žadatel / input data: to be filled in by the applicant	</t>
  </si>
  <si>
    <t>žadatel zkontroluje / to be checked by the applicant</t>
  </si>
  <si>
    <t xml:space="preserve">automatický výpočet / automatic calculation		</t>
  </si>
  <si>
    <t xml:space="preserve">nevyplňovat - začerňuje se automaticky / not to be filled in - automatically blacked out		</t>
  </si>
  <si>
    <t>uveďte pouze zdroje, jejichž modernizace je předmětem projektu / indicate energy sources that are subjects of the project only</t>
  </si>
  <si>
    <t>Roční prodej tepla celkem [GWh]/Total annual heat sales (GWh)</t>
  </si>
  <si>
    <t>Roční prodej elektřiny celkem [GWh]/Total annual electricity sales (GWh)</t>
  </si>
  <si>
    <t>Energetické vstupy do výroby/Energy inputs to production:</t>
  </si>
  <si>
    <t>Náklady na dodané teplo z externího zdroje [CZK]/Cost of delivered heat from external source [CZK]</t>
  </si>
  <si>
    <t>Průměrné jednotkové náklady na dodané teplo [CZK/MWh]/Average unit cost of delivered heat [CZK/MWh]</t>
  </si>
  <si>
    <t>Náklady na dodanou elektřinu z externího zdroje [CZK]/Cost of delivered electricity from external source [CZK]</t>
  </si>
  <si>
    <t>Průměrné jednotkové náklady na dodanou elektřinu [CZK/MWh]/Average unit cost of delivered electricity [CZK/MWh]</t>
  </si>
  <si>
    <t>Dodané teplo do výroby z externích zdrojů / Heat delivered to production from own sources</t>
  </si>
  <si>
    <t>Prodejní cena tepla pro výnosy projektu [CZK/MWh]/Heat sales price for project revenues [CZK/MWh]</t>
  </si>
  <si>
    <t>Roční výroba tepla z modernizovaných zdrojů [GWh]/Annual heat production from modernised sources (GWh)</t>
  </si>
  <si>
    <t>Roční výroba elektřiny z modernizovaných zdrojů [GWh]/Annual electricity production from modernised sources (GWh)</t>
  </si>
  <si>
    <t>Dodané teplo do výroby celkem / Total heat delivered to production</t>
  </si>
  <si>
    <t>Roční spotřeba tepla (páry) dodávané z vnějšího zdroje [GWh]/Annual consumption of heat supplied from an external source [GWh]</t>
  </si>
  <si>
    <t>Celkové náklady na paliva a energie, vč. dopravy [CZK/rok] (+)/Total fuel and energy consumption costs, incl. transport (CZK/year (+)</t>
  </si>
  <si>
    <t>Dodaná elektřina do výroby z externích zdrojů / Electricity delivered to production from own sources</t>
  </si>
  <si>
    <t>Dodaná elektřina do výroby celkem / Total electricity delivered to production</t>
  </si>
  <si>
    <t>Roční spotřeba elektřiny dodávané z externího zdroje [GWh]/Annual consumption of electricity supplied from an external source [GWh]</t>
  </si>
  <si>
    <t>Prodej tepla / Heat sold</t>
  </si>
  <si>
    <t>Prodej silové elektřiny / Electricity sold</t>
  </si>
  <si>
    <t>Ostatní tržby / Other revenues</t>
  </si>
  <si>
    <t>Celkové výnosy / Total revenues</t>
  </si>
  <si>
    <t>Ostatní provozní výdaje / Other OpEx (-)</t>
  </si>
  <si>
    <t xml:space="preserve"> Celkové výdaje / Total Expenses (-)</t>
  </si>
  <si>
    <t>Palivo a spotřeba energie / Fuel and energy consumption (-)</t>
  </si>
  <si>
    <t>Total cash flow to Firm / Celkové peněžní tok do firmy</t>
  </si>
  <si>
    <t>Operational Cash flow to Firm w/o accounting for operating losses / Provozní peněžní tok do firmy bez zahrnutí provozních ztrát</t>
  </si>
  <si>
    <t>NPV w/o accounting for operating losses / Čistá současná hodnota bez započtení provozních ztrát</t>
  </si>
  <si>
    <t>Vyrobené teplo z vlastních zdrojů / Heat production from own sources</t>
  </si>
  <si>
    <t>Prodané teplo z vlastních zdrojů / Heat sales from own sources</t>
  </si>
  <si>
    <t>Vyrobená elektřina z vlastních zdrojů / Electricity production from own sources</t>
  </si>
  <si>
    <t>Prodaná elektřina z vlastních zdrojů / Electricity sales from own sources</t>
  </si>
  <si>
    <t>Výnosy / Revenues</t>
  </si>
  <si>
    <t>Výdaje / Expenses</t>
  </si>
  <si>
    <t>CZK</t>
  </si>
  <si>
    <t>EUR</t>
  </si>
  <si>
    <t xml:space="preserve">Investiční dotace (+)/Investment funding gap </t>
  </si>
  <si>
    <t>Celkové způsobilé investiční výdaje projektu (+)/Total eligible investment expenditures of the project (+)</t>
  </si>
  <si>
    <t>Náklad paliva 1 v letech [CZK] (+)/Fuel Cost 1 in years (MWh/year)</t>
  </si>
  <si>
    <t>Celkové výdaje projektu [CZK]/Total expenditures of the project (CZK)</t>
  </si>
  <si>
    <t>Špičkový tepelný výkon zdroje 1 [MW]/Peak thermal output of source 1 (MW)</t>
  </si>
  <si>
    <t>Dodaný/užitný tepelný výkon zdroje 1 [MW]/Delivered thermal output of source 1 (MW)</t>
  </si>
  <si>
    <t>Špičkový elektrický výkon zdroje 1 [MW]/Peak electric power output of the sourcfe 1 (MW)</t>
  </si>
  <si>
    <t>Dodaný/užitný elektrický výkon zdroje 1 [MW]/Delivered electric power output of the sourcfe 1 (MW)</t>
  </si>
  <si>
    <t>Špičkový tepelný výkon zdroje 2 [MW]/Peak thermal output of source 2 (MW)</t>
  </si>
  <si>
    <t>Dodaný/užitný tepelný výkon zdroje 2 [MW]/Delivered thermal output of source 2 (MW)</t>
  </si>
  <si>
    <t>Špičkový tlektrický výkon zdroje 2 [MW]/Peak electric output of source 2 (MW)</t>
  </si>
  <si>
    <t>Dodaný/užitný elektrický výkon zdroje 2 [MW]/Delivered electric power output of the source 2 (MW)</t>
  </si>
  <si>
    <t>Roční čistá výroba tepla celkem [GWh]/Total annual net heat production (GWh)</t>
  </si>
  <si>
    <t>Roční čistá výroba elektřiny celkem [GWh]/Total annual net electricity production (GWh)</t>
  </si>
  <si>
    <t>Roční čistá výroba tepla z modernizovaných zdrojů [GWh]/Annual heat net production from modernised sources (GWh)</t>
  </si>
  <si>
    <t>Roční čistá výroba elektřiny z modernizovaných zdrojů [GWh]/Annual net electricity production from modernised sources (GWh)</t>
  </si>
  <si>
    <t>Způsobilé výdaje na povinnou publicitu (CZK)/Eligible expenditures for mandatory publicity (CZK)</t>
  </si>
  <si>
    <t>TDI, BOZP (CZK)/Investor's technical supervision (CZK)</t>
  </si>
  <si>
    <t>Způsobilé přímé realizační výdaje (CZK)/Eligible implementation expenditures (CZK)</t>
  </si>
  <si>
    <t>ANO</t>
  </si>
  <si>
    <t>NE</t>
  </si>
  <si>
    <t>Vytváří projekt příjmy přímým prodejem hlavního produktu? / Does the project generate revenues through direct sales of the main product?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</si>
</sst>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č_-;\-* #,##0.00\ _K_č_-;_-* &quot;-&quot;??\ _K_č_-;_-@_-"/>
    <numFmt numFmtId="165" formatCode="0.0%"/>
    <numFmt numFmtId="166" formatCode="#,##0.0"/>
    <numFmt numFmtId="167" formatCode="#,##0.0000"/>
    <numFmt numFmtId="168" formatCode="0.0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0" tint="-0.1499984740745262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u/>
      <sz val="11"/>
      <color theme="1" tint="0.499984740745262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.35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  <scheme val="minor"/>
    </font>
    <font>
      <b/>
      <i/>
      <sz val="11"/>
      <color theme="0" tint="-0.249977111117893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</font>
    <font>
      <i/>
      <sz val="9.35"/>
      <color theme="0" tint="-0.249977111117893"/>
      <name val="Calibri"/>
      <family val="2"/>
      <charset val="238"/>
    </font>
    <font>
      <i/>
      <sz val="11"/>
      <color theme="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/>
    <xf numFmtId="0" fontId="0" fillId="2" borderId="1" xfId="0" applyFill="1" applyBorder="1"/>
    <xf numFmtId="3" fontId="0" fillId="3" borderId="1" xfId="0" applyNumberFormat="1" applyFill="1" applyBorder="1"/>
    <xf numFmtId="3" fontId="0" fillId="0" borderId="1" xfId="0" applyNumberFormat="1" applyBorder="1"/>
    <xf numFmtId="3" fontId="0" fillId="4" borderId="5" xfId="0" applyNumberFormat="1" applyFill="1" applyBorder="1"/>
    <xf numFmtId="3" fontId="0" fillId="5" borderId="16" xfId="0" applyNumberFormat="1" applyFill="1" applyBorder="1"/>
    <xf numFmtId="0" fontId="10" fillId="5" borderId="0" xfId="0" applyFont="1" applyFill="1" applyAlignment="1">
      <alignment horizontal="left" indent="1"/>
    </xf>
    <xf numFmtId="0" fontId="3" fillId="0" borderId="0" xfId="0" applyFont="1" applyAlignment="1">
      <alignment horizontal="right" vertical="center" indent="2"/>
    </xf>
    <xf numFmtId="1" fontId="0" fillId="0" borderId="0" xfId="1" applyNumberFormat="1" applyFont="1" applyFill="1" applyBorder="1" applyProtection="1"/>
    <xf numFmtId="1" fontId="10" fillId="0" borderId="0" xfId="1" applyNumberFormat="1" applyFont="1" applyFill="1" applyBorder="1" applyAlignment="1" applyProtection="1">
      <alignment horizontal="left" indent="1"/>
    </xf>
    <xf numFmtId="1" fontId="0" fillId="0" borderId="1" xfId="1" applyNumberFormat="1" applyFont="1" applyFill="1" applyBorder="1" applyProtection="1"/>
    <xf numFmtId="1" fontId="3" fillId="0" borderId="2" xfId="1" applyNumberFormat="1" applyFont="1" applyFill="1" applyBorder="1" applyProtection="1"/>
    <xf numFmtId="1" fontId="0" fillId="0" borderId="3" xfId="1" applyNumberFormat="1" applyFont="1" applyFill="1" applyBorder="1" applyProtection="1"/>
    <xf numFmtId="9" fontId="0" fillId="0" borderId="1" xfId="2" applyFont="1" applyFill="1" applyBorder="1" applyProtection="1"/>
    <xf numFmtId="0" fontId="10" fillId="0" borderId="0" xfId="0" applyFont="1"/>
    <xf numFmtId="10" fontId="0" fillId="0" borderId="0" xfId="0" applyNumberFormat="1"/>
    <xf numFmtId="0" fontId="0" fillId="0" borderId="0" xfId="0" applyAlignment="1">
      <alignment horizontal="left" indent="1"/>
    </xf>
    <xf numFmtId="1" fontId="0" fillId="0" borderId="0" xfId="0" applyNumberFormat="1"/>
    <xf numFmtId="3" fontId="3" fillId="0" borderId="1" xfId="1" applyNumberFormat="1" applyFont="1" applyFill="1" applyBorder="1" applyProtection="1"/>
    <xf numFmtId="0" fontId="4" fillId="0" borderId="0" xfId="0" applyFont="1"/>
    <xf numFmtId="165" fontId="0" fillId="0" borderId="0" xfId="0" applyNumberFormat="1"/>
    <xf numFmtId="165" fontId="5" fillId="0" borderId="0" xfId="0" applyNumberFormat="1" applyFont="1"/>
    <xf numFmtId="3" fontId="3" fillId="0" borderId="17" xfId="1" applyNumberFormat="1" applyFont="1" applyFill="1" applyBorder="1" applyProtection="1"/>
    <xf numFmtId="3" fontId="0" fillId="0" borderId="0" xfId="0" applyNumberFormat="1"/>
    <xf numFmtId="3" fontId="11" fillId="0" borderId="17" xfId="1" applyNumberFormat="1" applyFont="1" applyFill="1" applyBorder="1" applyProtection="1"/>
    <xf numFmtId="10" fontId="3" fillId="0" borderId="0" xfId="0" applyNumberFormat="1" applyFont="1"/>
    <xf numFmtId="3" fontId="3" fillId="0" borderId="0" xfId="0" applyNumberFormat="1" applyFont="1"/>
    <xf numFmtId="0" fontId="0" fillId="0" borderId="0" xfId="0" applyAlignment="1">
      <alignment horizontal="left" indent="2"/>
    </xf>
    <xf numFmtId="3" fontId="3" fillId="0" borderId="16" xfId="1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2" fillId="0" borderId="0" xfId="0" applyFont="1"/>
    <xf numFmtId="3" fontId="2" fillId="0" borderId="0" xfId="0" applyNumberFormat="1" applyFont="1"/>
    <xf numFmtId="3" fontId="6" fillId="0" borderId="0" xfId="0" applyNumberFormat="1" applyFont="1"/>
    <xf numFmtId="3" fontId="3" fillId="0" borderId="16" xfId="1" applyNumberFormat="1" applyFont="1" applyFill="1" applyBorder="1" applyProtection="1"/>
    <xf numFmtId="9" fontId="0" fillId="0" borderId="0" xfId="0" applyNumberFormat="1"/>
    <xf numFmtId="1" fontId="0" fillId="2" borderId="1" xfId="1" applyNumberFormat="1" applyFont="1" applyFill="1" applyBorder="1" applyProtection="1">
      <protection locked="0"/>
    </xf>
    <xf numFmtId="3" fontId="0" fillId="2" borderId="1" xfId="1" applyNumberFormat="1" applyFont="1" applyFill="1" applyBorder="1" applyProtection="1">
      <protection locked="0"/>
    </xf>
    <xf numFmtId="10" fontId="0" fillId="2" borderId="1" xfId="2" applyNumberFormat="1" applyFont="1" applyFill="1" applyBorder="1" applyProtection="1">
      <protection locked="0"/>
    </xf>
    <xf numFmtId="167" fontId="0" fillId="2" borderId="1" xfId="1" applyNumberFormat="1" applyFont="1" applyFill="1" applyBorder="1" applyProtection="1">
      <protection locked="0"/>
    </xf>
    <xf numFmtId="3" fontId="1" fillId="2" borderId="1" xfId="1" applyNumberFormat="1" applyFont="1" applyFill="1" applyBorder="1" applyProtection="1">
      <protection locked="0"/>
    </xf>
    <xf numFmtId="3" fontId="3" fillId="2" borderId="1" xfId="1" applyNumberFormat="1" applyFont="1" applyFill="1" applyBorder="1" applyProtection="1">
      <protection locked="0"/>
    </xf>
    <xf numFmtId="3" fontId="3" fillId="2" borderId="1" xfId="2" applyNumberFormat="1" applyFont="1" applyFill="1" applyBorder="1" applyProtection="1">
      <protection locked="0"/>
    </xf>
    <xf numFmtId="3" fontId="0" fillId="0" borderId="1" xfId="1" applyNumberFormat="1" applyFont="1" applyFill="1" applyBorder="1" applyProtection="1">
      <protection locked="0"/>
    </xf>
    <xf numFmtId="0" fontId="3" fillId="0" borderId="4" xfId="0" applyFont="1" applyBorder="1"/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6" fillId="0" borderId="0" xfId="2" applyFont="1" applyAlignment="1" applyProtection="1">
      <alignment horizontal="right"/>
    </xf>
    <xf numFmtId="9" fontId="6" fillId="0" borderId="0" xfId="2" applyFont="1" applyFill="1" applyAlignment="1" applyProtection="1">
      <alignment horizontal="right"/>
    </xf>
    <xf numFmtId="0" fontId="6" fillId="0" borderId="0" xfId="0" applyFont="1"/>
    <xf numFmtId="3" fontId="9" fillId="0" borderId="1" xfId="0" applyNumberFormat="1" applyFont="1" applyBorder="1"/>
    <xf numFmtId="0" fontId="6" fillId="0" borderId="0" xfId="0" applyFont="1" applyAlignment="1">
      <alignment horizontal="right"/>
    </xf>
    <xf numFmtId="3" fontId="0" fillId="3" borderId="5" xfId="0" applyNumberFormat="1" applyFill="1" applyBorder="1"/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/>
    <xf numFmtId="3" fontId="0" fillId="0" borderId="7" xfId="0" applyNumberFormat="1" applyBorder="1"/>
    <xf numFmtId="4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1" xfId="0" applyNumberFormat="1" applyFont="1" applyBorder="1"/>
    <xf numFmtId="0" fontId="10" fillId="0" borderId="0" xfId="0" applyFont="1" applyAlignment="1">
      <alignment horizontal="left"/>
    </xf>
    <xf numFmtId="165" fontId="10" fillId="0" borderId="1" xfId="2" applyNumberFormat="1" applyFont="1" applyFill="1" applyBorder="1" applyAlignment="1" applyProtection="1">
      <alignment horizontal="right"/>
    </xf>
    <xf numFmtId="9" fontId="3" fillId="0" borderId="1" xfId="0" applyNumberFormat="1" applyFont="1" applyBorder="1"/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/>
    <xf numFmtId="166" fontId="0" fillId="0" borderId="0" xfId="0" applyNumberFormat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10" fontId="0" fillId="0" borderId="12" xfId="0" applyNumberFormat="1" applyBorder="1"/>
    <xf numFmtId="4" fontId="3" fillId="0" borderId="9" xfId="0" applyNumberFormat="1" applyFont="1" applyBorder="1"/>
    <xf numFmtId="4" fontId="3" fillId="0" borderId="0" xfId="0" applyNumberFormat="1" applyFont="1"/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4" fontId="3" fillId="0" borderId="14" xfId="0" applyNumberFormat="1" applyFont="1" applyBorder="1"/>
    <xf numFmtId="10" fontId="0" fillId="0" borderId="0" xfId="2" applyNumberFormat="1" applyFont="1" applyFill="1" applyProtection="1"/>
    <xf numFmtId="3" fontId="3" fillId="0" borderId="9" xfId="0" applyNumberFormat="1" applyFont="1" applyBorder="1"/>
    <xf numFmtId="3" fontId="3" fillId="0" borderId="14" xfId="0" applyNumberFormat="1" applyFont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4" fillId="2" borderId="0" xfId="0" applyFont="1" applyFill="1"/>
    <xf numFmtId="0" fontId="12" fillId="2" borderId="0" xfId="0" applyFont="1" applyFill="1" applyAlignment="1">
      <alignment horizontal="left"/>
    </xf>
    <xf numFmtId="0" fontId="15" fillId="2" borderId="0" xfId="0" applyFont="1" applyFill="1"/>
    <xf numFmtId="0" fontId="12" fillId="2" borderId="0" xfId="0" applyFont="1" applyFill="1" applyAlignment="1">
      <alignment horizontal="center"/>
    </xf>
    <xf numFmtId="9" fontId="12" fillId="2" borderId="0" xfId="0" applyNumberFormat="1" applyFont="1" applyFill="1"/>
    <xf numFmtId="3" fontId="12" fillId="2" borderId="0" xfId="0" applyNumberFormat="1" applyFont="1" applyFill="1"/>
    <xf numFmtId="10" fontId="0" fillId="3" borderId="10" xfId="0" applyNumberFormat="1" applyFill="1" applyBorder="1" applyProtection="1">
      <protection locked="0"/>
    </xf>
    <xf numFmtId="3" fontId="3" fillId="3" borderId="1" xfId="0" applyNumberFormat="1" applyFont="1" applyFill="1" applyBorder="1" applyProtection="1">
      <protection locked="0"/>
    </xf>
    <xf numFmtId="3" fontId="0" fillId="3" borderId="5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0" fontId="0" fillId="0" borderId="17" xfId="0" applyBorder="1"/>
    <xf numFmtId="9" fontId="0" fillId="0" borderId="1" xfId="1" applyNumberFormat="1" applyFont="1" applyFill="1" applyBorder="1" applyProtection="1"/>
    <xf numFmtId="0" fontId="12" fillId="2" borderId="0" xfId="0" applyFont="1" applyFill="1" applyAlignment="1">
      <alignment horizontal="left" indent="2"/>
    </xf>
    <xf numFmtId="3" fontId="12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left" indent="1"/>
    </xf>
    <xf numFmtId="3" fontId="13" fillId="2" borderId="0" xfId="0" applyNumberFormat="1" applyFont="1" applyFill="1"/>
    <xf numFmtId="165" fontId="15" fillId="2" borderId="0" xfId="2" applyNumberFormat="1" applyFont="1" applyFill="1" applyBorder="1" applyAlignment="1" applyProtection="1">
      <alignment horizontal="right"/>
    </xf>
    <xf numFmtId="3" fontId="12" fillId="2" borderId="0" xfId="1" applyNumberFormat="1" applyFont="1" applyFill="1" applyBorder="1" applyProtection="1"/>
    <xf numFmtId="165" fontId="12" fillId="2" borderId="0" xfId="2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left" indent="1"/>
    </xf>
    <xf numFmtId="3" fontId="3" fillId="0" borderId="0" xfId="0" applyNumberFormat="1" applyFont="1" applyAlignment="1">
      <alignment horizontal="left" indent="1"/>
    </xf>
    <xf numFmtId="0" fontId="0" fillId="0" borderId="0" xfId="0" applyAlignment="1">
      <alignment horizontal="left" indent="3"/>
    </xf>
    <xf numFmtId="0" fontId="3" fillId="0" borderId="0" xfId="0" applyFont="1" applyAlignment="1">
      <alignment horizontal="left" wrapText="1" indent="1"/>
    </xf>
    <xf numFmtId="1" fontId="22" fillId="0" borderId="0" xfId="1" applyNumberFormat="1" applyFont="1" applyFill="1" applyBorder="1" applyAlignment="1" applyProtection="1">
      <alignment horizontal="left" inden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left" indent="1"/>
    </xf>
    <xf numFmtId="0" fontId="22" fillId="0" borderId="0" xfId="0" applyFont="1"/>
    <xf numFmtId="0" fontId="22" fillId="0" borderId="0" xfId="0" applyFont="1" applyAlignment="1">
      <alignment horizontal="left" indent="1"/>
    </xf>
    <xf numFmtId="1" fontId="22" fillId="0" borderId="1" xfId="1" applyNumberFormat="1" applyFont="1" applyFill="1" applyBorder="1" applyProtection="1"/>
    <xf numFmtId="1" fontId="22" fillId="0" borderId="0" xfId="1" applyNumberFormat="1" applyFont="1" applyFill="1" applyBorder="1" applyProtection="1"/>
    <xf numFmtId="1" fontId="23" fillId="0" borderId="2" xfId="1" applyNumberFormat="1" applyFont="1" applyFill="1" applyBorder="1" applyProtection="1"/>
    <xf numFmtId="1" fontId="22" fillId="0" borderId="3" xfId="1" applyNumberFormat="1" applyFont="1" applyFill="1" applyBorder="1" applyProtection="1"/>
    <xf numFmtId="10" fontId="22" fillId="2" borderId="1" xfId="2" applyNumberFormat="1" applyFont="1" applyFill="1" applyBorder="1" applyProtection="1">
      <protection locked="0"/>
    </xf>
    <xf numFmtId="9" fontId="22" fillId="0" borderId="1" xfId="2" applyFont="1" applyFill="1" applyBorder="1" applyProtection="1"/>
    <xf numFmtId="10" fontId="22" fillId="0" borderId="0" xfId="0" applyNumberFormat="1" applyFont="1"/>
    <xf numFmtId="0" fontId="22" fillId="0" borderId="0" xfId="0" applyFont="1" applyAlignment="1">
      <alignment horizontal="left" indent="2"/>
    </xf>
    <xf numFmtId="1" fontId="22" fillId="0" borderId="0" xfId="0" applyNumberFormat="1" applyFont="1"/>
    <xf numFmtId="3" fontId="23" fillId="0" borderId="1" xfId="1" applyNumberFormat="1" applyFont="1" applyFill="1" applyBorder="1" applyProtection="1"/>
    <xf numFmtId="3" fontId="23" fillId="0" borderId="17" xfId="1" applyNumberFormat="1" applyFont="1" applyFill="1" applyBorder="1" applyProtection="1"/>
    <xf numFmtId="0" fontId="23" fillId="0" borderId="0" xfId="0" applyFont="1"/>
    <xf numFmtId="3" fontId="23" fillId="2" borderId="1" xfId="1" applyNumberFormat="1" applyFont="1" applyFill="1" applyBorder="1" applyProtection="1">
      <protection locked="0"/>
    </xf>
    <xf numFmtId="3" fontId="23" fillId="0" borderId="0" xfId="0" applyNumberFormat="1" applyFont="1" applyAlignment="1">
      <alignment horizontal="left" indent="1"/>
    </xf>
    <xf numFmtId="3" fontId="23" fillId="0" borderId="0" xfId="0" applyNumberFormat="1" applyFont="1"/>
    <xf numFmtId="168" fontId="22" fillId="0" borderId="1" xfId="1" applyNumberFormat="1" applyFont="1" applyFill="1" applyBorder="1" applyProtection="1"/>
    <xf numFmtId="3" fontId="22" fillId="2" borderId="1" xfId="1" applyNumberFormat="1" applyFont="1" applyFill="1" applyBorder="1" applyProtection="1">
      <protection locked="0"/>
    </xf>
    <xf numFmtId="0" fontId="22" fillId="0" borderId="0" xfId="0" applyFont="1" applyAlignment="1">
      <alignment horizontal="left" indent="3"/>
    </xf>
    <xf numFmtId="3" fontId="22" fillId="0" borderId="1" xfId="1" applyNumberFormat="1" applyFont="1" applyFill="1" applyBorder="1" applyProtection="1">
      <protection locked="0"/>
    </xf>
    <xf numFmtId="3" fontId="23" fillId="0" borderId="16" xfId="1" applyNumberFormat="1" applyFont="1" applyFill="1" applyBorder="1" applyAlignment="1" applyProtection="1"/>
    <xf numFmtId="3" fontId="23" fillId="0" borderId="0" xfId="1" applyNumberFormat="1" applyFont="1" applyFill="1" applyBorder="1" applyAlignment="1" applyProtection="1"/>
    <xf numFmtId="0" fontId="22" fillId="0" borderId="1" xfId="1" applyNumberFormat="1" applyFont="1" applyFill="1" applyBorder="1" applyProtection="1"/>
    <xf numFmtId="0" fontId="23" fillId="0" borderId="0" xfId="0" applyFont="1" applyAlignment="1">
      <alignment horizontal="left" wrapText="1" indent="1"/>
    </xf>
    <xf numFmtId="3" fontId="22" fillId="0" borderId="0" xfId="0" applyNumberFormat="1" applyFont="1"/>
    <xf numFmtId="3" fontId="23" fillId="0" borderId="16" xfId="1" applyNumberFormat="1" applyFont="1" applyFill="1" applyBorder="1" applyProtection="1"/>
    <xf numFmtId="0" fontId="11" fillId="0" borderId="0" xfId="0" applyFont="1"/>
    <xf numFmtId="3" fontId="11" fillId="2" borderId="1" xfId="1" applyNumberFormat="1" applyFont="1" applyFill="1" applyBorder="1" applyProtection="1">
      <protection locked="0"/>
    </xf>
    <xf numFmtId="0" fontId="16" fillId="6" borderId="0" xfId="0" applyFont="1" applyFill="1"/>
    <xf numFmtId="0" fontId="11" fillId="6" borderId="0" xfId="0" applyFont="1" applyFill="1" applyAlignment="1">
      <alignment horizontal="left" indent="1"/>
    </xf>
    <xf numFmtId="0" fontId="16" fillId="6" borderId="0" xfId="0" applyFont="1" applyFill="1" applyAlignment="1">
      <alignment horizontal="left" indent="2"/>
    </xf>
    <xf numFmtId="0" fontId="11" fillId="6" borderId="0" xfId="0" applyFont="1" applyFill="1" applyAlignment="1">
      <alignment horizontal="left" indent="2"/>
    </xf>
    <xf numFmtId="0" fontId="16" fillId="6" borderId="0" xfId="0" applyFont="1" applyFill="1" applyAlignment="1">
      <alignment horizontal="left" indent="1"/>
    </xf>
    <xf numFmtId="10" fontId="16" fillId="6" borderId="0" xfId="0" applyNumberFormat="1" applyFont="1" applyFill="1"/>
    <xf numFmtId="3" fontId="16" fillId="6" borderId="0" xfId="0" applyNumberFormat="1" applyFont="1" applyFill="1"/>
    <xf numFmtId="0" fontId="11" fillId="6" borderId="0" xfId="0" applyFont="1" applyFill="1"/>
    <xf numFmtId="10" fontId="11" fillId="6" borderId="0" xfId="0" applyNumberFormat="1" applyFont="1" applyFill="1"/>
    <xf numFmtId="9" fontId="16" fillId="0" borderId="17" xfId="2" applyFont="1" applyFill="1" applyBorder="1" applyProtection="1"/>
    <xf numFmtId="1" fontId="16" fillId="0" borderId="17" xfId="1" applyNumberFormat="1" applyFont="1" applyFill="1" applyBorder="1" applyProtection="1"/>
    <xf numFmtId="0" fontId="22" fillId="5" borderId="0" xfId="0" applyFont="1" applyFill="1" applyAlignment="1">
      <alignment horizontal="left" indent="1"/>
    </xf>
    <xf numFmtId="0" fontId="22" fillId="5" borderId="0" xfId="0" applyFont="1" applyFill="1"/>
    <xf numFmtId="0" fontId="22" fillId="6" borderId="0" xfId="0" applyFont="1" applyFill="1"/>
    <xf numFmtId="0" fontId="23" fillId="5" borderId="0" xfId="0" applyFont="1" applyFill="1" applyAlignment="1">
      <alignment horizontal="left" indent="1"/>
    </xf>
    <xf numFmtId="10" fontId="22" fillId="0" borderId="17" xfId="1" applyNumberFormat="1" applyFont="1" applyFill="1" applyBorder="1" applyProtection="1"/>
    <xf numFmtId="10" fontId="22" fillId="5" borderId="0" xfId="0" applyNumberFormat="1" applyFont="1" applyFill="1"/>
    <xf numFmtId="10" fontId="22" fillId="2" borderId="17" xfId="2" applyNumberFormat="1" applyFont="1" applyFill="1" applyBorder="1" applyProtection="1">
      <protection locked="0"/>
    </xf>
    <xf numFmtId="165" fontId="22" fillId="5" borderId="0" xfId="0" applyNumberFormat="1" applyFont="1" applyFill="1"/>
    <xf numFmtId="0" fontId="22" fillId="0" borderId="20" xfId="0" applyFont="1" applyBorder="1"/>
    <xf numFmtId="0" fontId="22" fillId="0" borderId="17" xfId="0" applyFont="1" applyBorder="1"/>
    <xf numFmtId="1" fontId="22" fillId="2" borderId="1" xfId="1" applyNumberFormat="1" applyFont="1" applyFill="1" applyBorder="1" applyProtection="1">
      <protection locked="0"/>
    </xf>
    <xf numFmtId="3" fontId="22" fillId="5" borderId="0" xfId="0" applyNumberFormat="1" applyFont="1" applyFill="1"/>
    <xf numFmtId="0" fontId="26" fillId="5" borderId="0" xfId="0" applyFont="1" applyFill="1"/>
    <xf numFmtId="1" fontId="26" fillId="5" borderId="0" xfId="1" applyNumberFormat="1" applyFont="1" applyFill="1" applyBorder="1" applyProtection="1"/>
    <xf numFmtId="10" fontId="26" fillId="5" borderId="0" xfId="0" applyNumberFormat="1" applyFont="1" applyFill="1"/>
    <xf numFmtId="165" fontId="26" fillId="5" borderId="0" xfId="0" applyNumberFormat="1" applyFont="1" applyFill="1"/>
    <xf numFmtId="0" fontId="0" fillId="0" borderId="4" xfId="0" applyBorder="1" applyAlignment="1">
      <alignment horizontal="center"/>
    </xf>
    <xf numFmtId="3" fontId="0" fillId="0" borderId="4" xfId="0" applyNumberFormat="1" applyBorder="1"/>
    <xf numFmtId="3" fontId="10" fillId="0" borderId="17" xfId="1" applyNumberFormat="1" applyFont="1" applyFill="1" applyBorder="1" applyAlignment="1" applyProtection="1">
      <alignment horizontal="left"/>
    </xf>
    <xf numFmtId="0" fontId="10" fillId="5" borderId="15" xfId="0" applyFont="1" applyFill="1" applyBorder="1" applyAlignment="1">
      <alignment horizontal="left" vertical="center" indent="1"/>
    </xf>
    <xf numFmtId="0" fontId="10" fillId="5" borderId="0" xfId="0" applyFont="1" applyFill="1" applyAlignment="1">
      <alignment horizontal="left" vertical="center" indent="1"/>
    </xf>
    <xf numFmtId="0" fontId="10" fillId="0" borderId="0" xfId="0" applyFont="1" applyAlignment="1">
      <alignment vertical="top" wrapText="1"/>
    </xf>
    <xf numFmtId="0" fontId="27" fillId="0" borderId="0" xfId="0" applyFont="1" applyAlignment="1">
      <alignment horizontal="left" indent="2"/>
    </xf>
    <xf numFmtId="3" fontId="0" fillId="2" borderId="19" xfId="1" applyNumberFormat="1" applyFont="1" applyFill="1" applyBorder="1" applyProtection="1">
      <protection locked="0"/>
    </xf>
    <xf numFmtId="0" fontId="3" fillId="0" borderId="9" xfId="0" applyFont="1" applyBorder="1"/>
    <xf numFmtId="0" fontId="3" fillId="0" borderId="21" xfId="0" applyFont="1" applyBorder="1" applyAlignment="1">
      <alignment horizontal="center"/>
    </xf>
    <xf numFmtId="0" fontId="3" fillId="0" borderId="14" xfId="0" applyFont="1" applyBorder="1"/>
    <xf numFmtId="0" fontId="3" fillId="0" borderId="22" xfId="0" applyFont="1" applyBorder="1" applyAlignment="1">
      <alignment horizontal="center"/>
    </xf>
    <xf numFmtId="3" fontId="22" fillId="0" borderId="1" xfId="1" applyNumberFormat="1" applyFont="1" applyFill="1" applyBorder="1" applyProtection="1"/>
    <xf numFmtId="168" fontId="0" fillId="0" borderId="1" xfId="1" applyNumberFormat="1" applyFont="1" applyFill="1" applyBorder="1" applyProtection="1"/>
    <xf numFmtId="168" fontId="0" fillId="2" borderId="1" xfId="1" applyNumberFormat="1" applyFont="1" applyFill="1" applyBorder="1" applyProtection="1">
      <protection locked="0"/>
    </xf>
    <xf numFmtId="166" fontId="0" fillId="2" borderId="1" xfId="1" applyNumberFormat="1" applyFont="1" applyFill="1" applyBorder="1" applyProtection="1">
      <protection locked="0"/>
    </xf>
    <xf numFmtId="1" fontId="3" fillId="0" borderId="4" xfId="0" applyNumberFormat="1" applyFont="1" applyBorder="1"/>
    <xf numFmtId="0" fontId="3" fillId="2" borderId="0" xfId="0" applyFont="1" applyFill="1" applyAlignment="1" applyProtection="1">
      <alignment horizontal="left" vertical="center" indent="1"/>
      <protection locked="0"/>
    </xf>
    <xf numFmtId="0" fontId="4" fillId="5" borderId="0" xfId="0" applyFont="1" applyFill="1" applyAlignment="1">
      <alignment horizontal="left" indent="1"/>
    </xf>
    <xf numFmtId="0" fontId="4" fillId="5" borderId="0" xfId="0" applyFont="1" applyFill="1"/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3" fillId="2" borderId="18" xfId="0" applyFont="1" applyFill="1" applyBorder="1" applyAlignment="1" applyProtection="1">
      <alignment horizontal="left" vertical="center" indent="1"/>
      <protection locked="0"/>
    </xf>
    <xf numFmtId="0" fontId="3" fillId="2" borderId="17" xfId="0" applyFont="1" applyFill="1" applyBorder="1" applyAlignment="1" applyProtection="1">
      <alignment horizontal="left" vertical="center" indent="1"/>
      <protection locked="0"/>
    </xf>
    <xf numFmtId="0" fontId="3" fillId="2" borderId="19" xfId="0" applyFont="1" applyFill="1" applyBorder="1" applyAlignment="1" applyProtection="1">
      <alignment horizontal="left" vertical="center" indent="1"/>
      <protection locked="0"/>
    </xf>
    <xf numFmtId="0" fontId="21" fillId="6" borderId="0" xfId="0" applyFont="1" applyFill="1" applyAlignment="1">
      <alignment horizontal="left" vertical="center" indent="2"/>
    </xf>
    <xf numFmtId="0" fontId="21" fillId="6" borderId="0" xfId="0" applyFont="1" applyFill="1" applyAlignment="1">
      <alignment horizontal="left" vertical="center" indent="3"/>
    </xf>
    <xf numFmtId="0" fontId="22" fillId="5" borderId="0" xfId="0" applyFont="1" applyFill="1" applyAlignment="1">
      <alignment horizontal="center"/>
    </xf>
    <xf numFmtId="3" fontId="11" fillId="0" borderId="17" xfId="1" applyNumberFormat="1" applyFont="1" applyFill="1" applyBorder="1" applyAlignment="1" applyProtection="1"/>
    <xf numFmtId="3" fontId="0" fillId="0" borderId="17" xfId="0" applyNumberFormat="1" applyBorder="1"/>
  </cellXfs>
  <cellStyles count="3">
    <cellStyle name="Čárka" xfId="1" builtinId="3"/>
    <cellStyle name="Normální" xfId="0" builtinId="0"/>
    <cellStyle name="Procenta" xfId="2" builtinId="5"/>
  </cellStyles>
  <dxfs count="22"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2" dropStyle="combo" dx="16" fmlaLink="$J$7" fmlaRange="$I$7:$I$8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971550</xdr:colOff>
          <xdr:row>6</xdr:row>
          <xdr:rowOff>9525</xdr:rowOff>
        </xdr:from>
        <xdr:to>
          <xdr:col>1</xdr:col>
          <xdr:colOff>2428875</xdr:colOff>
          <xdr:row>6</xdr:row>
          <xdr:rowOff>219075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R160"/>
  <sheetViews>
    <sheetView showGridLines="0" tabSelected="1" zoomScale="85" zoomScaleNormal="85" workbookViewId="0">
      <selection activeCell="A35" sqref="A35"/>
    </sheetView>
  </sheetViews>
  <sheetFormatPr defaultColWidth="0" defaultRowHeight="15" zeroHeight="1" x14ac:dyDescent="0.25"/>
  <cols>
    <col min="1" max="1" width="128.42578125" customWidth="1"/>
    <col min="2" max="2" width="36.5703125" customWidth="1"/>
    <col min="3" max="3" width="14.5703125" customWidth="1"/>
    <col min="4" max="4" width="12.42578125" customWidth="1"/>
    <col min="5" max="5" width="13.7109375" customWidth="1"/>
    <col min="6" max="6" width="13.85546875" customWidth="1"/>
    <col min="7" max="41" width="13.7109375" customWidth="1"/>
    <col min="42" max="42" width="20.28515625" customWidth="1"/>
    <col min="43" max="43" width="13.7109375" customWidth="1"/>
    <col min="44" max="44" width="2.7109375" customWidth="1"/>
    <col min="45" max="16384" width="9.140625" hidden="1"/>
  </cols>
  <sheetData>
    <row r="1" spans="1:43" ht="18" customHeight="1" x14ac:dyDescent="0.25">
      <c r="A1" s="190" t="s">
        <v>132</v>
      </c>
      <c r="B1" s="1" t="s">
        <v>113</v>
      </c>
      <c r="C1" s="2"/>
      <c r="D1" s="173" t="s">
        <v>133</v>
      </c>
      <c r="E1" s="174"/>
      <c r="F1" s="174"/>
      <c r="G1" s="174"/>
      <c r="H1" s="174"/>
      <c r="I1" s="174"/>
    </row>
    <row r="2" spans="1:43" ht="18" customHeight="1" x14ac:dyDescent="0.25">
      <c r="A2" s="191"/>
      <c r="C2" s="3"/>
      <c r="D2" s="173" t="s">
        <v>134</v>
      </c>
      <c r="E2" s="174"/>
      <c r="F2" s="174"/>
      <c r="G2" s="174"/>
      <c r="H2" s="174"/>
      <c r="I2" s="174"/>
      <c r="J2" s="17"/>
      <c r="K2" s="17"/>
      <c r="L2" s="17"/>
      <c r="M2" s="17"/>
    </row>
    <row r="3" spans="1:43" ht="18" customHeight="1" x14ac:dyDescent="0.25">
      <c r="A3" s="191"/>
      <c r="C3" s="4"/>
      <c r="D3" s="173" t="s">
        <v>135</v>
      </c>
      <c r="E3" s="174"/>
      <c r="F3" s="174"/>
      <c r="G3" s="174"/>
      <c r="H3" s="174"/>
      <c r="I3" s="174"/>
    </row>
    <row r="4" spans="1:43" ht="18" customHeight="1" x14ac:dyDescent="0.25">
      <c r="A4" s="195" t="s">
        <v>124</v>
      </c>
      <c r="C4" s="5"/>
      <c r="D4" s="173" t="s">
        <v>136</v>
      </c>
      <c r="E4" s="174"/>
      <c r="F4" s="174"/>
      <c r="G4" s="174"/>
      <c r="H4" s="174"/>
      <c r="I4" s="174"/>
    </row>
    <row r="5" spans="1:43" ht="12.75" customHeight="1" x14ac:dyDescent="0.25">
      <c r="A5" s="195"/>
      <c r="C5" s="6"/>
      <c r="D5" s="7"/>
      <c r="E5" s="7"/>
      <c r="F5" s="7"/>
      <c r="G5" s="7"/>
      <c r="H5" s="7"/>
      <c r="I5" s="7"/>
    </row>
    <row r="6" spans="1:43" ht="18" customHeight="1" x14ac:dyDescent="0.25">
      <c r="A6" s="8" t="s">
        <v>45</v>
      </c>
      <c r="B6" s="192"/>
      <c r="C6" s="193"/>
      <c r="D6" s="193"/>
      <c r="E6" s="193"/>
      <c r="F6" s="193"/>
      <c r="G6" s="193"/>
      <c r="H6" s="194"/>
      <c r="I6" s="7"/>
    </row>
    <row r="7" spans="1:43" ht="18" customHeight="1" x14ac:dyDescent="0.25">
      <c r="A7" s="17" t="s">
        <v>194</v>
      </c>
      <c r="B7" s="187"/>
      <c r="I7" s="188" t="s">
        <v>192</v>
      </c>
      <c r="J7" s="189">
        <v>1</v>
      </c>
    </row>
    <row r="8" spans="1:43" ht="18" customHeight="1" x14ac:dyDescent="0.25">
      <c r="A8" s="17"/>
      <c r="I8" s="188" t="s">
        <v>193</v>
      </c>
      <c r="J8" s="189"/>
    </row>
    <row r="9" spans="1:43" x14ac:dyDescent="0.25">
      <c r="A9" s="107" t="s">
        <v>34</v>
      </c>
    </row>
    <row r="10" spans="1:43" x14ac:dyDescent="0.25">
      <c r="A10" s="17" t="s">
        <v>35</v>
      </c>
      <c r="B10" s="36"/>
      <c r="C10" s="9"/>
      <c r="D10" s="9"/>
    </row>
    <row r="11" spans="1:43" x14ac:dyDescent="0.25">
      <c r="A11" s="17" t="s">
        <v>36</v>
      </c>
      <c r="B11" s="36"/>
      <c r="C11" s="10" t="s">
        <v>114</v>
      </c>
      <c r="D11" s="9"/>
    </row>
    <row r="12" spans="1:43" x14ac:dyDescent="0.25">
      <c r="A12" s="17" t="s">
        <v>37</v>
      </c>
      <c r="B12" s="36"/>
      <c r="C12" s="9"/>
      <c r="D12" s="9"/>
    </row>
    <row r="13" spans="1:43" x14ac:dyDescent="0.25">
      <c r="A13" s="17" t="s">
        <v>38</v>
      </c>
      <c r="B13" s="11">
        <f>$B$12+$B$11-1</f>
        <v>-1</v>
      </c>
      <c r="C13" s="9"/>
      <c r="D13" s="9"/>
    </row>
    <row r="14" spans="1:43" x14ac:dyDescent="0.25">
      <c r="A14" s="17" t="s">
        <v>39</v>
      </c>
      <c r="E14" s="12">
        <f>$B$10</f>
        <v>0</v>
      </c>
      <c r="F14" s="12">
        <f>E14+1</f>
        <v>1</v>
      </c>
      <c r="G14" s="12">
        <f>F14+1</f>
        <v>2</v>
      </c>
      <c r="H14" s="12">
        <f>G14+1</f>
        <v>3</v>
      </c>
      <c r="I14" s="12">
        <f>H14+1</f>
        <v>4</v>
      </c>
      <c r="J14" s="12">
        <f>I14+1</f>
        <v>5</v>
      </c>
      <c r="K14" s="12">
        <f t="shared" ref="K14:AQ14" si="0">J14+1</f>
        <v>6</v>
      </c>
      <c r="L14" s="12">
        <f t="shared" si="0"/>
        <v>7</v>
      </c>
      <c r="M14" s="12">
        <f t="shared" si="0"/>
        <v>8</v>
      </c>
      <c r="N14" s="12">
        <f t="shared" si="0"/>
        <v>9</v>
      </c>
      <c r="O14" s="12">
        <f t="shared" si="0"/>
        <v>10</v>
      </c>
      <c r="P14" s="12">
        <f t="shared" si="0"/>
        <v>11</v>
      </c>
      <c r="Q14" s="12">
        <f t="shared" si="0"/>
        <v>12</v>
      </c>
      <c r="R14" s="12">
        <f t="shared" si="0"/>
        <v>13</v>
      </c>
      <c r="S14" s="12">
        <f t="shared" si="0"/>
        <v>14</v>
      </c>
      <c r="T14" s="12">
        <f t="shared" si="0"/>
        <v>15</v>
      </c>
      <c r="U14" s="12">
        <f t="shared" si="0"/>
        <v>16</v>
      </c>
      <c r="V14" s="12">
        <f t="shared" si="0"/>
        <v>17</v>
      </c>
      <c r="W14" s="12">
        <f t="shared" si="0"/>
        <v>18</v>
      </c>
      <c r="X14" s="12">
        <f t="shared" si="0"/>
        <v>19</v>
      </c>
      <c r="Y14" s="12">
        <f t="shared" si="0"/>
        <v>20</v>
      </c>
      <c r="Z14" s="12">
        <f t="shared" si="0"/>
        <v>21</v>
      </c>
      <c r="AA14" s="12">
        <f t="shared" si="0"/>
        <v>22</v>
      </c>
      <c r="AB14" s="12">
        <f t="shared" si="0"/>
        <v>23</v>
      </c>
      <c r="AC14" s="12">
        <f t="shared" si="0"/>
        <v>24</v>
      </c>
      <c r="AD14" s="12">
        <f t="shared" si="0"/>
        <v>25</v>
      </c>
      <c r="AE14" s="12">
        <f t="shared" si="0"/>
        <v>26</v>
      </c>
      <c r="AF14" s="12">
        <f t="shared" si="0"/>
        <v>27</v>
      </c>
      <c r="AG14" s="12">
        <f t="shared" si="0"/>
        <v>28</v>
      </c>
      <c r="AH14" s="12">
        <f t="shared" si="0"/>
        <v>29</v>
      </c>
      <c r="AI14" s="12">
        <f t="shared" si="0"/>
        <v>30</v>
      </c>
      <c r="AJ14" s="12">
        <f t="shared" si="0"/>
        <v>31</v>
      </c>
      <c r="AK14" s="12">
        <f t="shared" si="0"/>
        <v>32</v>
      </c>
      <c r="AL14" s="12">
        <f t="shared" si="0"/>
        <v>33</v>
      </c>
      <c r="AM14" s="12">
        <f t="shared" si="0"/>
        <v>34</v>
      </c>
      <c r="AN14" s="12">
        <f t="shared" si="0"/>
        <v>35</v>
      </c>
      <c r="AO14" s="12">
        <f t="shared" si="0"/>
        <v>36</v>
      </c>
      <c r="AP14" s="12">
        <f t="shared" si="0"/>
        <v>37</v>
      </c>
      <c r="AQ14" s="12">
        <f t="shared" si="0"/>
        <v>38</v>
      </c>
    </row>
    <row r="15" spans="1:43" x14ac:dyDescent="0.25">
      <c r="A15" s="17" t="s">
        <v>40</v>
      </c>
      <c r="E15" s="13">
        <f>IF(E14&lt;$B$12,0,1)</f>
        <v>1</v>
      </c>
      <c r="F15" s="13">
        <f t="shared" ref="F15:AQ15" si="1">IF(F14&lt;$B$12,0,1)</f>
        <v>1</v>
      </c>
      <c r="G15" s="13">
        <f t="shared" si="1"/>
        <v>1</v>
      </c>
      <c r="H15" s="13">
        <f>IF(H14&lt;$B$12,0,1)</f>
        <v>1</v>
      </c>
      <c r="I15" s="13">
        <f t="shared" si="1"/>
        <v>1</v>
      </c>
      <c r="J15" s="13">
        <f t="shared" si="1"/>
        <v>1</v>
      </c>
      <c r="K15" s="13">
        <f t="shared" si="1"/>
        <v>1</v>
      </c>
      <c r="L15" s="13">
        <f t="shared" si="1"/>
        <v>1</v>
      </c>
      <c r="M15" s="13">
        <f t="shared" si="1"/>
        <v>1</v>
      </c>
      <c r="N15" s="13">
        <f t="shared" si="1"/>
        <v>1</v>
      </c>
      <c r="O15" s="13">
        <f t="shared" si="1"/>
        <v>1</v>
      </c>
      <c r="P15" s="13">
        <f t="shared" si="1"/>
        <v>1</v>
      </c>
      <c r="Q15" s="13">
        <f t="shared" si="1"/>
        <v>1</v>
      </c>
      <c r="R15" s="13">
        <f t="shared" si="1"/>
        <v>1</v>
      </c>
      <c r="S15" s="13">
        <f t="shared" si="1"/>
        <v>1</v>
      </c>
      <c r="T15" s="13">
        <f t="shared" si="1"/>
        <v>1</v>
      </c>
      <c r="U15" s="13">
        <f t="shared" si="1"/>
        <v>1</v>
      </c>
      <c r="V15" s="13">
        <f t="shared" si="1"/>
        <v>1</v>
      </c>
      <c r="W15" s="13">
        <f t="shared" si="1"/>
        <v>1</v>
      </c>
      <c r="X15" s="13">
        <f t="shared" si="1"/>
        <v>1</v>
      </c>
      <c r="Y15" s="13">
        <f t="shared" si="1"/>
        <v>1</v>
      </c>
      <c r="Z15" s="13">
        <f t="shared" si="1"/>
        <v>1</v>
      </c>
      <c r="AA15" s="13">
        <f t="shared" si="1"/>
        <v>1</v>
      </c>
      <c r="AB15" s="13">
        <f t="shared" si="1"/>
        <v>1</v>
      </c>
      <c r="AC15" s="13">
        <f t="shared" si="1"/>
        <v>1</v>
      </c>
      <c r="AD15" s="13">
        <f t="shared" si="1"/>
        <v>1</v>
      </c>
      <c r="AE15" s="13">
        <f t="shared" si="1"/>
        <v>1</v>
      </c>
      <c r="AF15" s="13">
        <f t="shared" si="1"/>
        <v>1</v>
      </c>
      <c r="AG15" s="13">
        <f t="shared" si="1"/>
        <v>1</v>
      </c>
      <c r="AH15" s="13">
        <f t="shared" si="1"/>
        <v>1</v>
      </c>
      <c r="AI15" s="13">
        <f t="shared" si="1"/>
        <v>1</v>
      </c>
      <c r="AJ15" s="13">
        <f t="shared" si="1"/>
        <v>1</v>
      </c>
      <c r="AK15" s="13">
        <f t="shared" si="1"/>
        <v>1</v>
      </c>
      <c r="AL15" s="13">
        <f t="shared" si="1"/>
        <v>1</v>
      </c>
      <c r="AM15" s="13">
        <f t="shared" si="1"/>
        <v>1</v>
      </c>
      <c r="AN15" s="13">
        <f t="shared" si="1"/>
        <v>1</v>
      </c>
      <c r="AO15" s="13">
        <f t="shared" si="1"/>
        <v>1</v>
      </c>
      <c r="AP15" s="13">
        <f t="shared" si="1"/>
        <v>1</v>
      </c>
      <c r="AQ15" s="13">
        <f t="shared" si="1"/>
        <v>1</v>
      </c>
    </row>
    <row r="16" spans="1:43" x14ac:dyDescent="0.25">
      <c r="A16" s="17" t="s">
        <v>41</v>
      </c>
      <c r="E16" s="11">
        <f>IF(SUM($E$15:E15)&gt;$B$11,0,SUM($E$15:E15))</f>
        <v>0</v>
      </c>
      <c r="F16" s="11">
        <f>IF(SUM($E$15:F15)&gt;$B$11,0,SUM($E$15:F15))</f>
        <v>0</v>
      </c>
      <c r="G16" s="11">
        <f>IF(SUM($E$15:G15)&gt;$B$11,0,SUM($E$15:G15))</f>
        <v>0</v>
      </c>
      <c r="H16" s="11">
        <f>IF(SUM($E$15:H15)&gt;$B$11,0,SUM($E$15:H15))</f>
        <v>0</v>
      </c>
      <c r="I16" s="11">
        <f>IF(SUM($E$15:I15)&gt;$B$11,0,SUM($E$15:I15))</f>
        <v>0</v>
      </c>
      <c r="J16" s="11">
        <f>IF(SUM($E$15:J15)&gt;$B$11,0,SUM($E$15:J15))</f>
        <v>0</v>
      </c>
      <c r="K16" s="11">
        <f>IF(SUM($E$15:K15)&gt;$B$11,0,SUM($E$15:K15))</f>
        <v>0</v>
      </c>
      <c r="L16" s="11">
        <f>IF(SUM($E$15:L15)&gt;$B$11,0,SUM($E$15:L15))</f>
        <v>0</v>
      </c>
      <c r="M16" s="11">
        <f>IF(SUM($E$15:M15)&gt;$B$11,0,SUM($E$15:M15))</f>
        <v>0</v>
      </c>
      <c r="N16" s="11">
        <f>IF(SUM($E$15:N15)&gt;$B$11,0,SUM($E$15:N15))</f>
        <v>0</v>
      </c>
      <c r="O16" s="11">
        <f>IF(SUM($E$15:O15)&gt;$B$11,0,SUM($E$15:O15))</f>
        <v>0</v>
      </c>
      <c r="P16" s="11">
        <f>IF(SUM($E$15:P15)&gt;$B$11,0,SUM($E$15:P15))</f>
        <v>0</v>
      </c>
      <c r="Q16" s="11">
        <f>IF(SUM($E$15:Q15)&gt;$B$11,0,SUM($E$15:Q15))</f>
        <v>0</v>
      </c>
      <c r="R16" s="11">
        <f>IF(SUM($E$15:R15)&gt;$B$11,0,SUM($E$15:R15))</f>
        <v>0</v>
      </c>
      <c r="S16" s="11">
        <f>IF(SUM($E$15:S15)&gt;$B$11,0,SUM($E$15:S15))</f>
        <v>0</v>
      </c>
      <c r="T16" s="11">
        <f>IF(SUM($E$15:T15)&gt;$B$11,0,SUM($E$15:T15))</f>
        <v>0</v>
      </c>
      <c r="U16" s="11">
        <f>IF(SUM($E$15:U15)&gt;$B$11,0,SUM($E$15:U15))</f>
        <v>0</v>
      </c>
      <c r="V16" s="11">
        <f>IF(SUM($E$15:V15)&gt;$B$11,0,SUM($E$15:V15))</f>
        <v>0</v>
      </c>
      <c r="W16" s="11">
        <f>IF(SUM($E$15:W15)&gt;$B$11,0,SUM($E$15:W15))</f>
        <v>0</v>
      </c>
      <c r="X16" s="11">
        <f>IF(SUM($E$15:X15)&gt;$B$11,0,SUM($E$15:X15))</f>
        <v>0</v>
      </c>
      <c r="Y16" s="11">
        <f>IF(SUM($E$15:Y15)&gt;$B$11,0,SUM($E$15:Y15))</f>
        <v>0</v>
      </c>
      <c r="Z16" s="11">
        <f>IF(SUM($E$15:Z15)&gt;$B$11,0,SUM($E$15:Z15))</f>
        <v>0</v>
      </c>
      <c r="AA16" s="11">
        <f>IF(SUM($E$15:AA15)&gt;$B$11,0,SUM($E$15:AA15))</f>
        <v>0</v>
      </c>
      <c r="AB16" s="11">
        <f>IF(SUM($E$15:AB15)&gt;$B$11,0,SUM($E$15:AB15))</f>
        <v>0</v>
      </c>
      <c r="AC16" s="11">
        <f>IF(SUM($E$15:AC15)&gt;$B$11,0,SUM($E$15:AC15))</f>
        <v>0</v>
      </c>
      <c r="AD16" s="11">
        <f>IF(SUM($E$15:AD15)&gt;$B$11,0,SUM($E$15:AD15))</f>
        <v>0</v>
      </c>
      <c r="AE16" s="11">
        <f>IF(SUM($E$15:AE15)&gt;$B$11,0,SUM($E$15:AE15))</f>
        <v>0</v>
      </c>
      <c r="AF16" s="11">
        <f>IF(SUM($E$15:AF15)&gt;$B$11,0,SUM($E$15:AF15))</f>
        <v>0</v>
      </c>
      <c r="AG16" s="11">
        <f>IF(SUM($E$15:AG15)&gt;$B$11,0,SUM($E$15:AG15))</f>
        <v>0</v>
      </c>
      <c r="AH16" s="11">
        <f>IF(SUM($E$15:AH15)&gt;$B$11,0,SUM($E$15:AH15))</f>
        <v>0</v>
      </c>
      <c r="AI16" s="11">
        <f>IF(SUM($E$15:AI15)&gt;$B$11,0,SUM($E$15:AI15))</f>
        <v>0</v>
      </c>
      <c r="AJ16" s="11">
        <f>IF(SUM($E$15:AJ15)&gt;$B$11,0,SUM($E$15:AJ15))</f>
        <v>0</v>
      </c>
      <c r="AK16" s="11">
        <f>IF(SUM($E$15:AK15)&gt;$B$11,0,SUM($E$15:AK15))</f>
        <v>0</v>
      </c>
      <c r="AL16" s="11">
        <f>IF(SUM($E$15:AL15)&gt;$B$11,0,SUM($E$15:AL15))</f>
        <v>0</v>
      </c>
      <c r="AM16" s="11">
        <f>IF(SUM($E$15:AM15)&gt;$B$11,0,SUM($E$15:AM15))</f>
        <v>0</v>
      </c>
      <c r="AN16" s="11">
        <f>IF(SUM($E$15:AN15)&gt;$B$11,0,SUM($E$15:AN15))</f>
        <v>0</v>
      </c>
      <c r="AO16" s="11">
        <f>IF(SUM($E$15:AO15)&gt;$B$11,0,SUM($E$15:AO15))</f>
        <v>0</v>
      </c>
      <c r="AP16" s="11">
        <f>IF(SUM($E$15:AP15)&gt;$B$11,0,SUM($E$15:AP15))</f>
        <v>0</v>
      </c>
      <c r="AQ16" s="11">
        <f>IF(SUM($E$15:AQ15)&gt;$B$11,0,SUM($E$15:AQ15))</f>
        <v>0</v>
      </c>
    </row>
    <row r="17" spans="1:43" x14ac:dyDescent="0.25">
      <c r="A17" s="17" t="s">
        <v>42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</row>
    <row r="18" spans="1:43" x14ac:dyDescent="0.25">
      <c r="A18" s="17" t="s">
        <v>43</v>
      </c>
      <c r="B18" s="184"/>
    </row>
    <row r="19" spans="1:43" x14ac:dyDescent="0.25">
      <c r="A19" s="17" t="s">
        <v>44</v>
      </c>
      <c r="B19" s="14">
        <v>0.19</v>
      </c>
    </row>
    <row r="20" spans="1:43" x14ac:dyDescent="0.25"/>
    <row r="21" spans="1:43" ht="45.75" customHeight="1" x14ac:dyDescent="0.25">
      <c r="A21" s="107" t="s">
        <v>46</v>
      </c>
      <c r="B21" s="175" t="s">
        <v>137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x14ac:dyDescent="0.25">
      <c r="A22" s="28" t="s">
        <v>177</v>
      </c>
      <c r="B22" s="185">
        <v>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spans="1:43" x14ac:dyDescent="0.25">
      <c r="A23" s="28" t="s">
        <v>178</v>
      </c>
      <c r="B23" s="185">
        <v>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</row>
    <row r="24" spans="1:43" x14ac:dyDescent="0.25">
      <c r="A24" s="28" t="s">
        <v>48</v>
      </c>
      <c r="B24" s="185">
        <v>0</v>
      </c>
    </row>
    <row r="25" spans="1:43" x14ac:dyDescent="0.25">
      <c r="A25" s="28" t="s">
        <v>179</v>
      </c>
      <c r="B25" s="185">
        <v>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</row>
    <row r="26" spans="1:43" x14ac:dyDescent="0.25">
      <c r="A26" s="28" t="s">
        <v>180</v>
      </c>
      <c r="B26" s="185">
        <v>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3" x14ac:dyDescent="0.25">
      <c r="A27" s="28" t="s">
        <v>50</v>
      </c>
      <c r="B27" s="185">
        <v>0</v>
      </c>
    </row>
    <row r="28" spans="1:43" x14ac:dyDescent="0.25">
      <c r="A28" s="28" t="s">
        <v>181</v>
      </c>
      <c r="B28" s="185">
        <v>0</v>
      </c>
    </row>
    <row r="29" spans="1:43" x14ac:dyDescent="0.25">
      <c r="A29" s="28" t="s">
        <v>182</v>
      </c>
      <c r="B29" s="185">
        <v>0</v>
      </c>
    </row>
    <row r="30" spans="1:43" x14ac:dyDescent="0.25">
      <c r="A30" s="28" t="s">
        <v>52</v>
      </c>
      <c r="B30" s="185">
        <v>0</v>
      </c>
    </row>
    <row r="31" spans="1:43" x14ac:dyDescent="0.25">
      <c r="A31" s="28" t="s">
        <v>183</v>
      </c>
      <c r="B31" s="185">
        <v>0</v>
      </c>
    </row>
    <row r="32" spans="1:43" x14ac:dyDescent="0.25">
      <c r="A32" s="28" t="s">
        <v>184</v>
      </c>
      <c r="B32" s="185">
        <v>0</v>
      </c>
    </row>
    <row r="33" spans="1:43" x14ac:dyDescent="0.25">
      <c r="A33" s="28" t="s">
        <v>54</v>
      </c>
      <c r="B33" s="185">
        <v>0</v>
      </c>
    </row>
    <row r="34" spans="1:43" x14ac:dyDescent="0.25">
      <c r="A34" s="17" t="s">
        <v>187</v>
      </c>
      <c r="B34" s="19">
        <f>'Investment Scenario'!$B$23*'Investment Scenario'!$B$24/1000+'Investment Scenario'!$B$29*'Investment Scenario'!$B$30/1000</f>
        <v>0</v>
      </c>
    </row>
    <row r="35" spans="1:43" x14ac:dyDescent="0.25">
      <c r="A35" s="17" t="s">
        <v>188</v>
      </c>
      <c r="B35" s="19">
        <f>'Investment Scenario'!$B$26*'Investment Scenario'!$B$27/1000+'Investment Scenario'!$B$32*'Investment Scenario'!$B$33/1000</f>
        <v>0</v>
      </c>
    </row>
    <row r="36" spans="1:43" x14ac:dyDescent="0.25">
      <c r="A36" s="17"/>
      <c r="B36" s="17"/>
    </row>
    <row r="37" spans="1:43" x14ac:dyDescent="0.25">
      <c r="A37" s="107" t="s">
        <v>185</v>
      </c>
      <c r="B37" s="37"/>
    </row>
    <row r="38" spans="1:43" x14ac:dyDescent="0.25">
      <c r="A38" s="107" t="s">
        <v>186</v>
      </c>
      <c r="B38" s="37"/>
    </row>
    <row r="39" spans="1:43" x14ac:dyDescent="0.25"/>
    <row r="40" spans="1:43" x14ac:dyDescent="0.25">
      <c r="A40" s="107" t="s">
        <v>57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O40" s="9"/>
      <c r="AP40" s="9"/>
      <c r="AQ40" s="9"/>
    </row>
    <row r="41" spans="1:43" x14ac:dyDescent="0.25">
      <c r="A41" s="17" t="s">
        <v>58</v>
      </c>
      <c r="B41" s="38"/>
      <c r="C41" s="16"/>
      <c r="D41" s="16"/>
      <c r="E41" s="20" t="s">
        <v>0</v>
      </c>
      <c r="V41" s="16"/>
      <c r="W41" s="20" t="s">
        <v>0</v>
      </c>
      <c r="AN41" s="16"/>
      <c r="AO41" s="20" t="s">
        <v>0</v>
      </c>
    </row>
    <row r="42" spans="1:43" x14ac:dyDescent="0.25">
      <c r="A42" s="17" t="s">
        <v>59</v>
      </c>
      <c r="B42" s="38"/>
      <c r="C42" s="21"/>
      <c r="D42" s="21"/>
      <c r="E42" s="22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43" x14ac:dyDescent="0.25">
      <c r="A43" s="17" t="s">
        <v>60</v>
      </c>
      <c r="E43" s="38">
        <v>0</v>
      </c>
      <c r="F43" s="38">
        <f>E43</f>
        <v>0</v>
      </c>
      <c r="G43" s="38">
        <f t="shared" ref="G43:AQ43" si="2">F43</f>
        <v>0</v>
      </c>
      <c r="H43" s="38">
        <f t="shared" si="2"/>
        <v>0</v>
      </c>
      <c r="I43" s="38">
        <f t="shared" si="2"/>
        <v>0</v>
      </c>
      <c r="J43" s="38">
        <f t="shared" si="2"/>
        <v>0</v>
      </c>
      <c r="K43" s="38">
        <f t="shared" si="2"/>
        <v>0</v>
      </c>
      <c r="L43" s="38">
        <f t="shared" si="2"/>
        <v>0</v>
      </c>
      <c r="M43" s="38">
        <f t="shared" si="2"/>
        <v>0</v>
      </c>
      <c r="N43" s="38">
        <f t="shared" si="2"/>
        <v>0</v>
      </c>
      <c r="O43" s="38">
        <f t="shared" si="2"/>
        <v>0</v>
      </c>
      <c r="P43" s="38">
        <f t="shared" si="2"/>
        <v>0</v>
      </c>
      <c r="Q43" s="38">
        <f t="shared" si="2"/>
        <v>0</v>
      </c>
      <c r="R43" s="38">
        <f t="shared" si="2"/>
        <v>0</v>
      </c>
      <c r="S43" s="38">
        <f t="shared" si="2"/>
        <v>0</v>
      </c>
      <c r="T43" s="38">
        <f t="shared" si="2"/>
        <v>0</v>
      </c>
      <c r="U43" s="38">
        <f t="shared" si="2"/>
        <v>0</v>
      </c>
      <c r="V43" s="38">
        <f t="shared" si="2"/>
        <v>0</v>
      </c>
      <c r="W43" s="38">
        <f t="shared" si="2"/>
        <v>0</v>
      </c>
      <c r="X43" s="38">
        <f t="shared" si="2"/>
        <v>0</v>
      </c>
      <c r="Y43" s="38">
        <f t="shared" si="2"/>
        <v>0</v>
      </c>
      <c r="Z43" s="38">
        <f t="shared" si="2"/>
        <v>0</v>
      </c>
      <c r="AA43" s="38">
        <f t="shared" si="2"/>
        <v>0</v>
      </c>
      <c r="AB43" s="38">
        <f t="shared" si="2"/>
        <v>0</v>
      </c>
      <c r="AC43" s="38">
        <f t="shared" si="2"/>
        <v>0</v>
      </c>
      <c r="AD43" s="38">
        <f t="shared" si="2"/>
        <v>0</v>
      </c>
      <c r="AE43" s="38">
        <f t="shared" si="2"/>
        <v>0</v>
      </c>
      <c r="AF43" s="38">
        <f t="shared" si="2"/>
        <v>0</v>
      </c>
      <c r="AG43" s="38">
        <f t="shared" si="2"/>
        <v>0</v>
      </c>
      <c r="AH43" s="38">
        <f t="shared" si="2"/>
        <v>0</v>
      </c>
      <c r="AI43" s="38">
        <f t="shared" si="2"/>
        <v>0</v>
      </c>
      <c r="AJ43" s="38">
        <f t="shared" si="2"/>
        <v>0</v>
      </c>
      <c r="AK43" s="38">
        <f t="shared" si="2"/>
        <v>0</v>
      </c>
      <c r="AL43" s="38">
        <f t="shared" si="2"/>
        <v>0</v>
      </c>
      <c r="AM43" s="38">
        <f t="shared" si="2"/>
        <v>0</v>
      </c>
      <c r="AN43" s="38">
        <f t="shared" si="2"/>
        <v>0</v>
      </c>
      <c r="AO43" s="38">
        <f t="shared" si="2"/>
        <v>0</v>
      </c>
      <c r="AP43" s="38">
        <f t="shared" si="2"/>
        <v>0</v>
      </c>
      <c r="AQ43" s="38">
        <f t="shared" si="2"/>
        <v>0</v>
      </c>
    </row>
    <row r="44" spans="1:43" x14ac:dyDescent="0.25">
      <c r="A44" s="17" t="s">
        <v>61</v>
      </c>
      <c r="B44" s="23" t="str">
        <f>IF(SUM(E44:AQ44)=B42*(B49),"součet v pořádku / sum is OK","součet v řádku nesedí")</f>
        <v>součet v pořádku / sum is OK</v>
      </c>
      <c r="C44" s="98"/>
      <c r="E44" s="37">
        <f>$B$42*(E55)</f>
        <v>0</v>
      </c>
      <c r="F44" s="37">
        <f>$B$42*(F55)</f>
        <v>0</v>
      </c>
      <c r="G44" s="37">
        <f>$B$42*(G55)</f>
        <v>0</v>
      </c>
      <c r="H44" s="37">
        <f t="shared" ref="H44:AQ44" si="3">$B$42*(H55)</f>
        <v>0</v>
      </c>
      <c r="I44" s="37">
        <f t="shared" si="3"/>
        <v>0</v>
      </c>
      <c r="J44" s="37">
        <f t="shared" si="3"/>
        <v>0</v>
      </c>
      <c r="K44" s="37">
        <f t="shared" si="3"/>
        <v>0</v>
      </c>
      <c r="L44" s="37">
        <f t="shared" si="3"/>
        <v>0</v>
      </c>
      <c r="M44" s="37">
        <f t="shared" si="3"/>
        <v>0</v>
      </c>
      <c r="N44" s="37">
        <f t="shared" si="3"/>
        <v>0</v>
      </c>
      <c r="O44" s="37">
        <f t="shared" si="3"/>
        <v>0</v>
      </c>
      <c r="P44" s="37">
        <f t="shared" si="3"/>
        <v>0</v>
      </c>
      <c r="Q44" s="37">
        <f t="shared" si="3"/>
        <v>0</v>
      </c>
      <c r="R44" s="37">
        <f t="shared" si="3"/>
        <v>0</v>
      </c>
      <c r="S44" s="37">
        <f t="shared" si="3"/>
        <v>0</v>
      </c>
      <c r="T44" s="37">
        <f t="shared" si="3"/>
        <v>0</v>
      </c>
      <c r="U44" s="37">
        <f t="shared" si="3"/>
        <v>0</v>
      </c>
      <c r="V44" s="37">
        <f t="shared" si="3"/>
        <v>0</v>
      </c>
      <c r="W44" s="37">
        <f t="shared" si="3"/>
        <v>0</v>
      </c>
      <c r="X44" s="37">
        <f t="shared" si="3"/>
        <v>0</v>
      </c>
      <c r="Y44" s="37">
        <f t="shared" si="3"/>
        <v>0</v>
      </c>
      <c r="Z44" s="37">
        <f t="shared" si="3"/>
        <v>0</v>
      </c>
      <c r="AA44" s="37">
        <f t="shared" si="3"/>
        <v>0</v>
      </c>
      <c r="AB44" s="37">
        <f t="shared" si="3"/>
        <v>0</v>
      </c>
      <c r="AC44" s="37">
        <f t="shared" si="3"/>
        <v>0</v>
      </c>
      <c r="AD44" s="37">
        <f t="shared" si="3"/>
        <v>0</v>
      </c>
      <c r="AE44" s="37">
        <f t="shared" si="3"/>
        <v>0</v>
      </c>
      <c r="AF44" s="37">
        <f t="shared" si="3"/>
        <v>0</v>
      </c>
      <c r="AG44" s="37">
        <f t="shared" si="3"/>
        <v>0</v>
      </c>
      <c r="AH44" s="37">
        <f t="shared" si="3"/>
        <v>0</v>
      </c>
      <c r="AI44" s="37">
        <f t="shared" si="3"/>
        <v>0</v>
      </c>
      <c r="AJ44" s="37">
        <f t="shared" si="3"/>
        <v>0</v>
      </c>
      <c r="AK44" s="37">
        <f t="shared" si="3"/>
        <v>0</v>
      </c>
      <c r="AL44" s="37">
        <f t="shared" si="3"/>
        <v>0</v>
      </c>
      <c r="AM44" s="37">
        <f t="shared" si="3"/>
        <v>0</v>
      </c>
      <c r="AN44" s="37">
        <f t="shared" si="3"/>
        <v>0</v>
      </c>
      <c r="AO44" s="37">
        <f t="shared" si="3"/>
        <v>0</v>
      </c>
      <c r="AP44" s="37">
        <f t="shared" si="3"/>
        <v>0</v>
      </c>
      <c r="AQ44" s="37">
        <f t="shared" si="3"/>
        <v>0</v>
      </c>
    </row>
    <row r="45" spans="1:43" x14ac:dyDescent="0.25">
      <c r="A45" s="17" t="s">
        <v>62</v>
      </c>
      <c r="B45" s="23" t="str">
        <f>IFERROR(IF(SUM(E45:AQ45)=SUM(E44:AQ44),"součet v pořádku / sum is OK","součet v řádku nesedí"),"Chyba: pravděpodobně není zadána Odpisová doba na ř. 45")</f>
        <v>Chyba: pravděpodobně není zadána Odpisová doba na ř. 45</v>
      </c>
      <c r="C45" s="98"/>
      <c r="E45" s="37"/>
      <c r="F45" s="37" t="e">
        <f>IF(SUM($E$45:E45)&gt;SUM($E$44:F44),0,IF((SUM($E$45:E45)+E45)&gt;SUM($E$44:F44),SUM($E$44:E44)-SUM($E$45:E45),E45+E44/$B$54))</f>
        <v>#DIV/0!</v>
      </c>
      <c r="G45" s="37" t="e">
        <f>IF(SUM($E$45:F45)&gt;SUM($E$44:G44),0,IF((SUM($E$45:F45)+F45)&gt;SUM($E$44:G44),SUM($E$44:F44)-SUM($E$45:F45),F45+F44/$B$54))</f>
        <v>#DIV/0!</v>
      </c>
      <c r="H45" s="37" t="e">
        <f>IF(SUM($E$45:G45)&gt;SUM($E$44:H44),0,IF((SUM($E$45:G45)+G45)&gt;SUM($E$44:H44),SUM($E$44:G44)-SUM($E$45:G45),G45+G44/$B$54))</f>
        <v>#DIV/0!</v>
      </c>
      <c r="I45" s="37" t="e">
        <f>IF(SUM($E$45:H45)&gt;SUM($E$44:I44),0,IF((SUM($E$45:H45)+H45)&gt;SUM($E$44:I44),SUM($E$44:H44)-SUM($E$45:H45),H45+H44/$B$54))</f>
        <v>#DIV/0!</v>
      </c>
      <c r="J45" s="37" t="e">
        <f>IF(SUM($E$45:I45)&gt;SUM($E$44:J44),0,IF((SUM($E$45:I45)+I45)&gt;SUM($E$44:J44),SUM($E$44:I44)-SUM($E$45:I45),I45+I44/$B$54))</f>
        <v>#DIV/0!</v>
      </c>
      <c r="K45" s="37" t="e">
        <f>IF(SUM($E$45:J45)&gt;SUM($E$44:K44),0,IF((SUM($E$45:J45)+J45)&gt;SUM($E$44:K44),SUM($E$44:J44)-SUM($E$45:J45),J45+J44/$B$54))</f>
        <v>#DIV/0!</v>
      </c>
      <c r="L45" s="37" t="e">
        <f>IF(SUM($E$45:K45)&gt;SUM($E$44:L44),0,IF((SUM($E$45:K45)+K45)&gt;SUM($E$44:L44),SUM($E$44:K44)-SUM($E$45:K45),K45+K44/$B$54))</f>
        <v>#DIV/0!</v>
      </c>
      <c r="M45" s="37" t="e">
        <f>IF(SUM($E$45:L45)&gt;SUM($E$44:M44),0,IF((SUM($E$45:L45)+L45)&gt;SUM($E$44:M44),SUM($E$44:L44)-SUM($E$45:L45),L45+L44/$B$54))</f>
        <v>#DIV/0!</v>
      </c>
      <c r="N45" s="37" t="e">
        <f>IF(SUM($E$45:M45)&gt;SUM($E$44:N44),0,IF((SUM($E$45:M45)+M45)&gt;SUM($E$44:N44),SUM($E$44:M44)-SUM($E$45:M45),M45+M44/$B$54))</f>
        <v>#DIV/0!</v>
      </c>
      <c r="O45" s="37" t="e">
        <f>IF(SUM($E$45:N45)&gt;SUM($E$44:O44),0,IF((SUM($E$45:N45)+N45)&gt;SUM($E$44:O44),SUM($E$44:N44)-SUM($E$45:N45),N45+N44/$B$54))</f>
        <v>#DIV/0!</v>
      </c>
      <c r="P45" s="37" t="e">
        <f>IF(SUM($E$45:O45)&gt;SUM($E$44:P44),0,IF((SUM($E$45:O45)+O45)&gt;SUM($E$44:P44),SUM($E$44:O44)-SUM($E$45:O45),O45+O44/$B$54))</f>
        <v>#DIV/0!</v>
      </c>
      <c r="Q45" s="37" t="e">
        <f>IF(SUM($E$45:P45)&gt;SUM($E$44:Q44),0,IF((SUM($E$45:P45)+P45)&gt;SUM($E$44:Q44),SUM($E$44:P44)-SUM($E$45:P45),P45+P44/$B$54))</f>
        <v>#DIV/0!</v>
      </c>
      <c r="R45" s="37" t="e">
        <f>IF(SUM($E$45:Q45)&gt;SUM($E$44:R44),0,IF((SUM($E$45:Q45)+Q45)&gt;SUM($E$44:R44),SUM($E$44:Q44)-SUM($E$45:Q45),Q45+Q44/$B$54))</f>
        <v>#DIV/0!</v>
      </c>
      <c r="S45" s="37" t="e">
        <f>IF(SUM($E$45:R45)&gt;SUM($E$44:S44),0,IF((SUM($E$45:R45)+R45)&gt;SUM($E$44:S44),SUM($E$44:R44)-SUM($E$45:R45),R45+R44/$B$54))</f>
        <v>#DIV/0!</v>
      </c>
      <c r="T45" s="37" t="e">
        <f>IF(SUM($E$45:S45)&gt;SUM($E$44:T44),0,IF((SUM($E$45:S45)+S45)&gt;SUM($E$44:T44),SUM($E$44:S44)-SUM($E$45:S45),S45+S44/$B$54))</f>
        <v>#DIV/0!</v>
      </c>
      <c r="U45" s="37" t="e">
        <f>IF(SUM($E$45:T45)&gt;SUM($E$44:U44),0,IF((SUM($E$45:T45)+T45)&gt;SUM($E$44:U44),SUM($E$44:T44)-SUM($E$45:T45),T45+T44/$B$54))</f>
        <v>#DIV/0!</v>
      </c>
      <c r="V45" s="37" t="e">
        <f>IF(SUM($E$45:U45)&gt;SUM($E$44:V44),0,IF((SUM($E$45:U45)+U45)&gt;SUM($E$44:V44),SUM($E$44:U44)-SUM($E$45:U45),U45+U44/$B$54))</f>
        <v>#DIV/0!</v>
      </c>
      <c r="W45" s="37" t="e">
        <f>IF(SUM($E$45:V45)&gt;SUM($E$44:W44),0,IF((SUM($E$45:V45)+V45)&gt;SUM($E$44:W44),SUM($E$44:V44)-SUM($E$45:V45),V45+V44/$B$54))</f>
        <v>#DIV/0!</v>
      </c>
      <c r="X45" s="37" t="e">
        <f>IF(SUM($E$45:W45)&gt;SUM($E$44:X44),0,IF((SUM($E$45:W45)+W45)&gt;SUM($E$44:X44),SUM($E$44:W44)-SUM($E$45:W45),W45+W44/$B$54))</f>
        <v>#DIV/0!</v>
      </c>
      <c r="Y45" s="37" t="e">
        <f>IF(SUM($E$45:X45)&gt;SUM($E$44:Y44),0,IF((SUM($E$45:X45)+X45)&gt;SUM($E$44:Y44),SUM($E$44:X44)-SUM($E$45:X45),X45+X44/$B$54))</f>
        <v>#DIV/0!</v>
      </c>
      <c r="Z45" s="37" t="e">
        <f>IF(SUM($E$45:Y45)&gt;SUM($E$44:Z44),0,IF((SUM($E$45:Y45)+Y45)&gt;SUM($E$44:Z44),SUM($E$44:Y44)-SUM($E$45:Y45),Y45+Y44/$B$54))</f>
        <v>#DIV/0!</v>
      </c>
      <c r="AA45" s="37" t="e">
        <f>IF(SUM($E$45:Z45)&gt;SUM($E$44:AA44),0,IF((SUM($E$45:Z45)+Z45)&gt;SUM($E$44:AA44),SUM($E$44:Z44)-SUM($E$45:Z45),Z45+Z44/$B$54))</f>
        <v>#DIV/0!</v>
      </c>
      <c r="AB45" s="37" t="e">
        <f>IF(SUM($E$45:AA45)&gt;SUM($E$44:AB44),0,IF((SUM($E$45:AA45)+AA45)&gt;SUM($E$44:AB44),SUM($E$44:AA44)-SUM($E$45:AA45),AA45+AA44/$B$54))</f>
        <v>#DIV/0!</v>
      </c>
      <c r="AC45" s="37" t="e">
        <f>IF(SUM($E$45:AB45)&gt;SUM($E$44:AC44),0,IF((SUM($E$45:AB45)+AB45)&gt;SUM($E$44:AC44),SUM($E$44:AB44)-SUM($E$45:AB45),AB45+AB44/$B$54))</f>
        <v>#DIV/0!</v>
      </c>
      <c r="AD45" s="37" t="e">
        <f>IF(SUM($E$45:AC45)&gt;SUM($E$44:AD44),0,IF((SUM($E$45:AC45)+AC45)&gt;SUM($E$44:AD44),SUM($E$44:AC44)-SUM($E$45:AC45),AC45+AC44/$B$54))</f>
        <v>#DIV/0!</v>
      </c>
      <c r="AE45" s="37" t="e">
        <f>IF(SUM($E$45:AD45)&gt;SUM($E$44:AE44),0,IF((SUM($E$45:AD45)+AD45)&gt;SUM($E$44:AE44),SUM($E$44:AD44)-SUM($E$45:AD45),AD45+AD44/$B$54))</f>
        <v>#DIV/0!</v>
      </c>
      <c r="AF45" s="37" t="e">
        <f>IF(SUM($E$45:AE45)&gt;SUM($E$44:AF44),0,IF((SUM($E$45:AE45)+AE45)&gt;SUM($E$44:AF44),SUM($E$44:AE44)-SUM($E$45:AE45),AE45+AE44/$B$54))</f>
        <v>#DIV/0!</v>
      </c>
      <c r="AG45" s="37" t="e">
        <f>IF(SUM($E$45:AF45)&gt;SUM($E$44:AG44),0,IF((SUM($E$45:AF45)+AF45)&gt;SUM($E$44:AG44),SUM($E$44:AF44)-SUM($E$45:AF45),AF45+AF44/$B$54))</f>
        <v>#DIV/0!</v>
      </c>
      <c r="AH45" s="37" t="e">
        <f>IF(SUM($E$45:AG45)&gt;SUM($E$44:AH44),0,IF((SUM($E$45:AG45)+AG45)&gt;SUM($E$44:AH44),SUM($E$44:AG44)-SUM($E$45:AG45),AG45+AG44/$B$54))</f>
        <v>#DIV/0!</v>
      </c>
      <c r="AI45" s="37" t="e">
        <f>IF(SUM($E$45:AH45)&gt;SUM($E$44:AI44),0,IF((SUM($E$45:AH45)+AH45)&gt;SUM($E$44:AI44),SUM($E$44:AH44)-SUM($E$45:AH45),AH45+AH44/$B$54))</f>
        <v>#DIV/0!</v>
      </c>
      <c r="AJ45" s="37" t="e">
        <f>IF(SUM($E$45:AI45)&gt;SUM($E$44:AJ44),0,IF((SUM($E$45:AI45)+AI45)&gt;SUM($E$44:AJ44),SUM($E$44:AI44)-SUM($E$45:AI45),AI45+AI44/$B$54))</f>
        <v>#DIV/0!</v>
      </c>
      <c r="AK45" s="37" t="e">
        <f>IF(SUM($E$45:AJ45)&gt;SUM($E$44:AK44),0,IF((SUM($E$45:AJ45)+AJ45)&gt;SUM($E$44:AK44),SUM($E$44:AJ44)-SUM($E$45:AJ45),AJ45+AJ44/$B$54))</f>
        <v>#DIV/0!</v>
      </c>
      <c r="AL45" s="37" t="e">
        <f>IF(SUM($E$45:AK45)&gt;SUM($E$44:AL44),0,IF((SUM($E$45:AK45)+AK45)&gt;SUM($E$44:AL44),SUM($E$44:AK44)-SUM($E$45:AK45),AK45+AK44/$B$54))</f>
        <v>#DIV/0!</v>
      </c>
      <c r="AM45" s="37" t="e">
        <f>IF(SUM($E$45:AL45)&gt;SUM($E$44:AM44),0,IF((SUM($E$45:AL45)+AL45)&gt;SUM($E$44:AM44),SUM($E$44:AL44)-SUM($E$45:AL45),AL45+AL44/$B$54))</f>
        <v>#DIV/0!</v>
      </c>
      <c r="AN45" s="37" t="e">
        <f>IF(SUM($E$45:AM45)&gt;SUM($E$44:AN44),0,IF((SUM($E$45:AM45)+AM45)&gt;SUM($E$44:AN44),SUM($E$44:AM44)-SUM($E$45:AM45),AM45+AM44/$B$54))</f>
        <v>#DIV/0!</v>
      </c>
      <c r="AO45" s="37" t="e">
        <f>IF(SUM($E$45:AN45)&gt;SUM($E$44:AO44),0,IF((SUM($E$45:AN45)+AN45)&gt;SUM($E$44:AO44),SUM($E$44:AN44)-SUM($E$45:AN45),AN45+AN44/$B$54))</f>
        <v>#DIV/0!</v>
      </c>
      <c r="AP45" s="37" t="e">
        <f>IF(SUM($E$45:AO45)&gt;SUM($E$44:AP44),0,IF((SUM($E$45:AO45)+AO45)&gt;SUM($E$44:AP44),SUM($E$44:AO44)-SUM($E$45:AO45),AO45+AO44/$B$54))</f>
        <v>#DIV/0!</v>
      </c>
      <c r="AQ45" s="37" t="e">
        <f>IF(SUM($E$45:AP45)&gt;SUM($E$44:AQ44),0,IF((SUM($E$45:AP45)+AP45)&gt;SUM($E$44:AQ44),SUM($E$44:AP44)-SUM($E$45:AP45),AP45+AP44/$B$54))</f>
        <v>#DIV/0!</v>
      </c>
    </row>
    <row r="46" spans="1:43" x14ac:dyDescent="0.25">
      <c r="A46" s="17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</row>
    <row r="47" spans="1:43" x14ac:dyDescent="0.25">
      <c r="A47" s="107" t="s">
        <v>63</v>
      </c>
    </row>
    <row r="48" spans="1:43" x14ac:dyDescent="0.25">
      <c r="A48" s="28" t="s">
        <v>176</v>
      </c>
      <c r="B48" s="37"/>
    </row>
    <row r="49" spans="1:43" x14ac:dyDescent="0.25">
      <c r="A49" s="28" t="s">
        <v>191</v>
      </c>
      <c r="B49" s="37"/>
      <c r="C49" s="24"/>
      <c r="D49" s="24"/>
      <c r="E49" s="20" t="s">
        <v>1</v>
      </c>
    </row>
    <row r="50" spans="1:43" x14ac:dyDescent="0.25">
      <c r="A50" s="28" t="s">
        <v>189</v>
      </c>
      <c r="B50" s="37"/>
      <c r="C50" s="24"/>
      <c r="D50" s="24"/>
      <c r="E50" s="20"/>
    </row>
    <row r="51" spans="1:43" x14ac:dyDescent="0.25">
      <c r="A51" s="28" t="s">
        <v>190</v>
      </c>
      <c r="B51" s="37"/>
      <c r="C51" s="24"/>
      <c r="D51" s="24"/>
      <c r="E51" s="20"/>
    </row>
    <row r="52" spans="1:43" x14ac:dyDescent="0.25">
      <c r="A52" s="28"/>
      <c r="B52" s="25" t="str">
        <f>IF(B51&lt;=0.03*(B49-'Counterfactual scenario'!B49),"výdaje na TDI jsou v pořádku / sum is OK","TDI nad 3% realizace")</f>
        <v>výdaje na TDI jsou v pořádku / sum is OK</v>
      </c>
      <c r="C52" s="24"/>
      <c r="D52" s="24"/>
      <c r="E52" s="20"/>
    </row>
    <row r="53" spans="1:43" x14ac:dyDescent="0.25">
      <c r="A53" s="17" t="s">
        <v>120</v>
      </c>
      <c r="B53" s="19">
        <f>B49+B50+B51</f>
        <v>0</v>
      </c>
      <c r="C53" s="24"/>
      <c r="D53" s="24"/>
      <c r="E53" s="20"/>
    </row>
    <row r="54" spans="1:43" x14ac:dyDescent="0.25">
      <c r="A54" s="28" t="s">
        <v>64</v>
      </c>
      <c r="B54" s="37">
        <v>0</v>
      </c>
      <c r="C54" s="16"/>
      <c r="D54" s="16"/>
      <c r="E54" s="20"/>
    </row>
    <row r="55" spans="1:43" s="1" customFormat="1" x14ac:dyDescent="0.25">
      <c r="A55" s="107" t="s">
        <v>121</v>
      </c>
      <c r="B55" s="25" t="str">
        <f>IF(SUM(E55:AQ55)=B53,"součet v pořádku / sum is OK","součet v řádku nesedí")</f>
        <v>součet v pořádku / sum is OK</v>
      </c>
      <c r="D55" s="26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</row>
    <row r="56" spans="1:43" x14ac:dyDescent="0.25">
      <c r="A56" s="17"/>
      <c r="D56" s="16"/>
    </row>
    <row r="57" spans="1:43" x14ac:dyDescent="0.25">
      <c r="A57" s="107" t="s">
        <v>65</v>
      </c>
      <c r="D57" s="16"/>
    </row>
    <row r="58" spans="1:43" s="27" customFormat="1" x14ac:dyDescent="0.25">
      <c r="A58" s="108" t="s">
        <v>140</v>
      </c>
      <c r="B58" s="15" t="s">
        <v>109</v>
      </c>
      <c r="C58" s="15" t="s">
        <v>110</v>
      </c>
      <c r="D58" s="16"/>
    </row>
    <row r="59" spans="1:43" x14ac:dyDescent="0.25">
      <c r="A59" s="176" t="s">
        <v>175</v>
      </c>
      <c r="B59" s="177"/>
      <c r="C59" s="39"/>
      <c r="D59" s="16"/>
      <c r="E59" s="37"/>
      <c r="F59" s="37"/>
      <c r="G59" s="37"/>
      <c r="H59" s="37"/>
      <c r="I59" s="37"/>
      <c r="J59" s="42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</row>
    <row r="60" spans="1:43" x14ac:dyDescent="0.25">
      <c r="A60" s="109" t="s">
        <v>68</v>
      </c>
      <c r="D60" s="16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</row>
    <row r="61" spans="1:43" x14ac:dyDescent="0.25">
      <c r="A61" s="109" t="s">
        <v>69</v>
      </c>
      <c r="D61" s="16"/>
      <c r="E61" s="43" t="str">
        <f>IFERROR(E59/E60,"")</f>
        <v/>
      </c>
      <c r="F61" s="43" t="str">
        <f t="shared" ref="F61:AQ61" si="4">IFERROR(F59/F60,"")</f>
        <v/>
      </c>
      <c r="G61" s="43" t="str">
        <f t="shared" si="4"/>
        <v/>
      </c>
      <c r="H61" s="43" t="str">
        <f t="shared" si="4"/>
        <v/>
      </c>
      <c r="I61" s="43" t="str">
        <f t="shared" si="4"/>
        <v/>
      </c>
      <c r="J61" s="43" t="str">
        <f t="shared" si="4"/>
        <v/>
      </c>
      <c r="K61" s="43" t="str">
        <f t="shared" si="4"/>
        <v/>
      </c>
      <c r="L61" s="43" t="str">
        <f t="shared" si="4"/>
        <v/>
      </c>
      <c r="M61" s="43" t="str">
        <f t="shared" si="4"/>
        <v/>
      </c>
      <c r="N61" s="43" t="str">
        <f t="shared" si="4"/>
        <v/>
      </c>
      <c r="O61" s="43" t="str">
        <f t="shared" si="4"/>
        <v/>
      </c>
      <c r="P61" s="43" t="str">
        <f t="shared" si="4"/>
        <v/>
      </c>
      <c r="Q61" s="43" t="str">
        <f t="shared" si="4"/>
        <v/>
      </c>
      <c r="R61" s="43" t="str">
        <f t="shared" si="4"/>
        <v/>
      </c>
      <c r="S61" s="43" t="str">
        <f t="shared" si="4"/>
        <v/>
      </c>
      <c r="T61" s="43" t="str">
        <f t="shared" si="4"/>
        <v/>
      </c>
      <c r="U61" s="43" t="str">
        <f t="shared" si="4"/>
        <v/>
      </c>
      <c r="V61" s="43" t="str">
        <f t="shared" si="4"/>
        <v/>
      </c>
      <c r="W61" s="43" t="str">
        <f t="shared" si="4"/>
        <v/>
      </c>
      <c r="X61" s="43" t="str">
        <f t="shared" si="4"/>
        <v/>
      </c>
      <c r="Y61" s="43" t="str">
        <f t="shared" si="4"/>
        <v/>
      </c>
      <c r="Z61" s="43" t="str">
        <f t="shared" si="4"/>
        <v/>
      </c>
      <c r="AA61" s="43" t="str">
        <f t="shared" si="4"/>
        <v/>
      </c>
      <c r="AB61" s="43" t="str">
        <f t="shared" si="4"/>
        <v/>
      </c>
      <c r="AC61" s="43" t="str">
        <f t="shared" si="4"/>
        <v/>
      </c>
      <c r="AD61" s="43" t="str">
        <f t="shared" si="4"/>
        <v/>
      </c>
      <c r="AE61" s="43" t="str">
        <f t="shared" si="4"/>
        <v/>
      </c>
      <c r="AF61" s="43" t="str">
        <f t="shared" si="4"/>
        <v/>
      </c>
      <c r="AG61" s="43" t="str">
        <f t="shared" si="4"/>
        <v/>
      </c>
      <c r="AH61" s="43" t="str">
        <f t="shared" si="4"/>
        <v/>
      </c>
      <c r="AI61" s="43" t="str">
        <f t="shared" si="4"/>
        <v/>
      </c>
      <c r="AJ61" s="43" t="str">
        <f t="shared" si="4"/>
        <v/>
      </c>
      <c r="AK61" s="43" t="str">
        <f t="shared" si="4"/>
        <v/>
      </c>
      <c r="AL61" s="43" t="str">
        <f t="shared" si="4"/>
        <v/>
      </c>
      <c r="AM61" s="43" t="str">
        <f t="shared" si="4"/>
        <v/>
      </c>
      <c r="AN61" s="43" t="str">
        <f t="shared" si="4"/>
        <v/>
      </c>
      <c r="AO61" s="43" t="str">
        <f t="shared" si="4"/>
        <v/>
      </c>
      <c r="AP61" s="43" t="str">
        <f t="shared" si="4"/>
        <v/>
      </c>
      <c r="AQ61" s="43" t="str">
        <f t="shared" si="4"/>
        <v/>
      </c>
    </row>
    <row r="62" spans="1:43" x14ac:dyDescent="0.25">
      <c r="A62" s="176" t="s">
        <v>72</v>
      </c>
      <c r="B62" s="37"/>
      <c r="C62" s="39"/>
      <c r="D62" s="16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</row>
    <row r="63" spans="1:43" x14ac:dyDescent="0.25">
      <c r="A63" s="109" t="s">
        <v>70</v>
      </c>
      <c r="D63" s="16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</row>
    <row r="64" spans="1:43" x14ac:dyDescent="0.25">
      <c r="A64" s="109" t="s">
        <v>71</v>
      </c>
      <c r="D64" s="16"/>
      <c r="E64" s="43" t="str">
        <f t="shared" ref="E64:AQ64" si="5">IFERROR(E62/E63,"")</f>
        <v/>
      </c>
      <c r="F64" s="43" t="str">
        <f t="shared" si="5"/>
        <v/>
      </c>
      <c r="G64" s="43" t="str">
        <f t="shared" si="5"/>
        <v/>
      </c>
      <c r="H64" s="43" t="str">
        <f t="shared" si="5"/>
        <v/>
      </c>
      <c r="I64" s="43" t="str">
        <f t="shared" si="5"/>
        <v/>
      </c>
      <c r="J64" s="43" t="str">
        <f t="shared" si="5"/>
        <v/>
      </c>
      <c r="K64" s="43" t="str">
        <f t="shared" si="5"/>
        <v/>
      </c>
      <c r="L64" s="43" t="str">
        <f t="shared" si="5"/>
        <v/>
      </c>
      <c r="M64" s="43" t="str">
        <f t="shared" si="5"/>
        <v/>
      </c>
      <c r="N64" s="43" t="str">
        <f t="shared" si="5"/>
        <v/>
      </c>
      <c r="O64" s="43" t="str">
        <f t="shared" si="5"/>
        <v/>
      </c>
      <c r="P64" s="43" t="str">
        <f t="shared" si="5"/>
        <v/>
      </c>
      <c r="Q64" s="43" t="str">
        <f t="shared" si="5"/>
        <v/>
      </c>
      <c r="R64" s="43" t="str">
        <f t="shared" si="5"/>
        <v/>
      </c>
      <c r="S64" s="43" t="str">
        <f t="shared" si="5"/>
        <v/>
      </c>
      <c r="T64" s="43" t="str">
        <f t="shared" si="5"/>
        <v/>
      </c>
      <c r="U64" s="43" t="str">
        <f t="shared" si="5"/>
        <v/>
      </c>
      <c r="V64" s="43" t="str">
        <f t="shared" si="5"/>
        <v/>
      </c>
      <c r="W64" s="43" t="str">
        <f t="shared" si="5"/>
        <v/>
      </c>
      <c r="X64" s="43" t="str">
        <f t="shared" si="5"/>
        <v/>
      </c>
      <c r="Y64" s="43" t="str">
        <f t="shared" si="5"/>
        <v/>
      </c>
      <c r="Z64" s="43" t="str">
        <f t="shared" si="5"/>
        <v/>
      </c>
      <c r="AA64" s="43" t="str">
        <f t="shared" si="5"/>
        <v/>
      </c>
      <c r="AB64" s="43" t="str">
        <f t="shared" si="5"/>
        <v/>
      </c>
      <c r="AC64" s="43" t="str">
        <f t="shared" si="5"/>
        <v/>
      </c>
      <c r="AD64" s="43" t="str">
        <f t="shared" si="5"/>
        <v/>
      </c>
      <c r="AE64" s="43" t="str">
        <f t="shared" si="5"/>
        <v/>
      </c>
      <c r="AF64" s="43" t="str">
        <f t="shared" si="5"/>
        <v/>
      </c>
      <c r="AG64" s="43" t="str">
        <f t="shared" si="5"/>
        <v/>
      </c>
      <c r="AH64" s="43" t="str">
        <f t="shared" si="5"/>
        <v/>
      </c>
      <c r="AI64" s="43" t="str">
        <f t="shared" si="5"/>
        <v/>
      </c>
      <c r="AJ64" s="43" t="str">
        <f t="shared" si="5"/>
        <v/>
      </c>
      <c r="AK64" s="43" t="str">
        <f t="shared" si="5"/>
        <v/>
      </c>
      <c r="AL64" s="43" t="str">
        <f t="shared" si="5"/>
        <v/>
      </c>
      <c r="AM64" s="43" t="str">
        <f t="shared" si="5"/>
        <v/>
      </c>
      <c r="AN64" s="43" t="str">
        <f t="shared" si="5"/>
        <v/>
      </c>
      <c r="AO64" s="43" t="str">
        <f t="shared" si="5"/>
        <v/>
      </c>
      <c r="AP64" s="43" t="str">
        <f t="shared" si="5"/>
        <v/>
      </c>
      <c r="AQ64" s="43" t="str">
        <f t="shared" si="5"/>
        <v/>
      </c>
    </row>
    <row r="65" spans="1:43" x14ac:dyDescent="0.25">
      <c r="A65" s="176" t="s">
        <v>73</v>
      </c>
      <c r="B65" s="37"/>
      <c r="C65" s="39"/>
      <c r="D65" s="16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</row>
    <row r="66" spans="1:43" x14ac:dyDescent="0.25">
      <c r="A66" s="109" t="s">
        <v>74</v>
      </c>
      <c r="D66" s="16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</row>
    <row r="67" spans="1:43" x14ac:dyDescent="0.25">
      <c r="A67" s="109" t="s">
        <v>75</v>
      </c>
      <c r="D67" s="16"/>
      <c r="E67" s="43" t="str">
        <f t="shared" ref="E67:AQ67" si="6">IFERROR(E65/E66,"")</f>
        <v/>
      </c>
      <c r="F67" s="43" t="str">
        <f t="shared" si="6"/>
        <v/>
      </c>
      <c r="G67" s="43" t="str">
        <f t="shared" si="6"/>
        <v/>
      </c>
      <c r="H67" s="43" t="str">
        <f t="shared" si="6"/>
        <v/>
      </c>
      <c r="I67" s="43" t="str">
        <f t="shared" si="6"/>
        <v/>
      </c>
      <c r="J67" s="43" t="str">
        <f t="shared" si="6"/>
        <v/>
      </c>
      <c r="K67" s="43" t="str">
        <f t="shared" si="6"/>
        <v/>
      </c>
      <c r="L67" s="43" t="str">
        <f t="shared" si="6"/>
        <v/>
      </c>
      <c r="M67" s="43" t="str">
        <f t="shared" si="6"/>
        <v/>
      </c>
      <c r="N67" s="43" t="str">
        <f t="shared" si="6"/>
        <v/>
      </c>
      <c r="O67" s="43" t="str">
        <f t="shared" si="6"/>
        <v/>
      </c>
      <c r="P67" s="43" t="str">
        <f t="shared" si="6"/>
        <v/>
      </c>
      <c r="Q67" s="43" t="str">
        <f t="shared" si="6"/>
        <v/>
      </c>
      <c r="R67" s="43" t="str">
        <f t="shared" si="6"/>
        <v/>
      </c>
      <c r="S67" s="43" t="str">
        <f t="shared" si="6"/>
        <v/>
      </c>
      <c r="T67" s="43" t="str">
        <f t="shared" si="6"/>
        <v/>
      </c>
      <c r="U67" s="43" t="str">
        <f t="shared" si="6"/>
        <v/>
      </c>
      <c r="V67" s="43" t="str">
        <f t="shared" si="6"/>
        <v/>
      </c>
      <c r="W67" s="43" t="str">
        <f t="shared" si="6"/>
        <v/>
      </c>
      <c r="X67" s="43" t="str">
        <f t="shared" si="6"/>
        <v/>
      </c>
      <c r="Y67" s="43" t="str">
        <f t="shared" si="6"/>
        <v/>
      </c>
      <c r="Z67" s="43" t="str">
        <f t="shared" si="6"/>
        <v/>
      </c>
      <c r="AA67" s="43" t="str">
        <f t="shared" si="6"/>
        <v/>
      </c>
      <c r="AB67" s="43" t="str">
        <f t="shared" si="6"/>
        <v/>
      </c>
      <c r="AC67" s="43" t="str">
        <f t="shared" si="6"/>
        <v/>
      </c>
      <c r="AD67" s="43" t="str">
        <f t="shared" si="6"/>
        <v/>
      </c>
      <c r="AE67" s="43" t="str">
        <f t="shared" si="6"/>
        <v/>
      </c>
      <c r="AF67" s="43" t="str">
        <f t="shared" si="6"/>
        <v/>
      </c>
      <c r="AG67" s="43" t="str">
        <f t="shared" si="6"/>
        <v/>
      </c>
      <c r="AH67" s="43" t="str">
        <f t="shared" si="6"/>
        <v/>
      </c>
      <c r="AI67" s="43" t="str">
        <f t="shared" si="6"/>
        <v/>
      </c>
      <c r="AJ67" s="43" t="str">
        <f t="shared" si="6"/>
        <v/>
      </c>
      <c r="AK67" s="43" t="str">
        <f t="shared" si="6"/>
        <v/>
      </c>
      <c r="AL67" s="43" t="str">
        <f t="shared" si="6"/>
        <v/>
      </c>
      <c r="AM67" s="43" t="str">
        <f t="shared" si="6"/>
        <v/>
      </c>
      <c r="AN67" s="43" t="str">
        <f t="shared" si="6"/>
        <v/>
      </c>
      <c r="AO67" s="43" t="str">
        <f t="shared" si="6"/>
        <v/>
      </c>
      <c r="AP67" s="43" t="str">
        <f t="shared" si="6"/>
        <v/>
      </c>
      <c r="AQ67" s="43" t="str">
        <f t="shared" si="6"/>
        <v/>
      </c>
    </row>
    <row r="68" spans="1:43" x14ac:dyDescent="0.25">
      <c r="A68" s="176" t="s">
        <v>76</v>
      </c>
      <c r="B68" s="37"/>
      <c r="C68" s="16"/>
      <c r="D68" s="16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</row>
    <row r="69" spans="1:43" x14ac:dyDescent="0.25">
      <c r="A69" s="176" t="s">
        <v>141</v>
      </c>
      <c r="C69" s="16"/>
      <c r="D69" s="16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</row>
    <row r="70" spans="1:43" x14ac:dyDescent="0.25">
      <c r="A70" s="109" t="s">
        <v>150</v>
      </c>
      <c r="C70" s="16"/>
      <c r="D70" s="16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</row>
    <row r="71" spans="1:43" x14ac:dyDescent="0.25">
      <c r="A71" s="109" t="s">
        <v>142</v>
      </c>
      <c r="C71" s="16"/>
      <c r="D71" s="16"/>
      <c r="E71" s="43" t="str">
        <f>IFERROR(E69/E70/1000,"")</f>
        <v/>
      </c>
      <c r="F71" s="43" t="str">
        <f t="shared" ref="F71:AQ71" si="7">IFERROR(F69/F70/1000,"")</f>
        <v/>
      </c>
      <c r="G71" s="43" t="str">
        <f t="shared" si="7"/>
        <v/>
      </c>
      <c r="H71" s="43" t="str">
        <f t="shared" si="7"/>
        <v/>
      </c>
      <c r="I71" s="43" t="str">
        <f t="shared" si="7"/>
        <v/>
      </c>
      <c r="J71" s="43" t="str">
        <f t="shared" si="7"/>
        <v/>
      </c>
      <c r="K71" s="43" t="str">
        <f t="shared" si="7"/>
        <v/>
      </c>
      <c r="L71" s="43" t="str">
        <f t="shared" si="7"/>
        <v/>
      </c>
      <c r="M71" s="43" t="str">
        <f t="shared" si="7"/>
        <v/>
      </c>
      <c r="N71" s="43" t="str">
        <f t="shared" si="7"/>
        <v/>
      </c>
      <c r="O71" s="43" t="str">
        <f t="shared" si="7"/>
        <v/>
      </c>
      <c r="P71" s="43" t="str">
        <f t="shared" si="7"/>
        <v/>
      </c>
      <c r="Q71" s="43" t="str">
        <f t="shared" si="7"/>
        <v/>
      </c>
      <c r="R71" s="43" t="str">
        <f t="shared" si="7"/>
        <v/>
      </c>
      <c r="S71" s="43" t="str">
        <f t="shared" si="7"/>
        <v/>
      </c>
      <c r="T71" s="43" t="str">
        <f t="shared" si="7"/>
        <v/>
      </c>
      <c r="U71" s="43" t="str">
        <f t="shared" si="7"/>
        <v/>
      </c>
      <c r="V71" s="43" t="str">
        <f t="shared" si="7"/>
        <v/>
      </c>
      <c r="W71" s="43" t="str">
        <f t="shared" si="7"/>
        <v/>
      </c>
      <c r="X71" s="43" t="str">
        <f t="shared" si="7"/>
        <v/>
      </c>
      <c r="Y71" s="43" t="str">
        <f t="shared" si="7"/>
        <v/>
      </c>
      <c r="Z71" s="43" t="str">
        <f t="shared" si="7"/>
        <v/>
      </c>
      <c r="AA71" s="43" t="str">
        <f t="shared" si="7"/>
        <v/>
      </c>
      <c r="AB71" s="43" t="str">
        <f t="shared" si="7"/>
        <v/>
      </c>
      <c r="AC71" s="43" t="str">
        <f t="shared" si="7"/>
        <v/>
      </c>
      <c r="AD71" s="43" t="str">
        <f t="shared" si="7"/>
        <v/>
      </c>
      <c r="AE71" s="43" t="str">
        <f t="shared" si="7"/>
        <v/>
      </c>
      <c r="AF71" s="43" t="str">
        <f t="shared" si="7"/>
        <v/>
      </c>
      <c r="AG71" s="43" t="str">
        <f t="shared" si="7"/>
        <v/>
      </c>
      <c r="AH71" s="43" t="str">
        <f t="shared" si="7"/>
        <v/>
      </c>
      <c r="AI71" s="43" t="str">
        <f t="shared" si="7"/>
        <v/>
      </c>
      <c r="AJ71" s="43" t="str">
        <f t="shared" si="7"/>
        <v/>
      </c>
      <c r="AK71" s="43" t="str">
        <f t="shared" si="7"/>
        <v/>
      </c>
      <c r="AL71" s="43" t="str">
        <f t="shared" si="7"/>
        <v/>
      </c>
      <c r="AM71" s="43" t="str">
        <f t="shared" si="7"/>
        <v/>
      </c>
      <c r="AN71" s="43" t="str">
        <f t="shared" si="7"/>
        <v/>
      </c>
      <c r="AO71" s="43" t="str">
        <f t="shared" si="7"/>
        <v/>
      </c>
      <c r="AP71" s="43" t="str">
        <f t="shared" si="7"/>
        <v/>
      </c>
      <c r="AQ71" s="43" t="str">
        <f t="shared" si="7"/>
        <v/>
      </c>
    </row>
    <row r="72" spans="1:43" x14ac:dyDescent="0.25">
      <c r="A72" s="176" t="s">
        <v>143</v>
      </c>
      <c r="C72" s="16"/>
      <c r="D72" s="16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</row>
    <row r="73" spans="1:43" x14ac:dyDescent="0.25">
      <c r="A73" s="109" t="s">
        <v>154</v>
      </c>
      <c r="C73" s="16"/>
      <c r="D73" s="16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</row>
    <row r="74" spans="1:43" x14ac:dyDescent="0.25">
      <c r="A74" s="109" t="s">
        <v>144</v>
      </c>
      <c r="B74" s="1"/>
      <c r="C74" s="16"/>
      <c r="D74" s="16"/>
      <c r="E74" s="43" t="str">
        <f>IFERROR(E72/E73/1000,"")</f>
        <v/>
      </c>
      <c r="F74" s="43" t="str">
        <f t="shared" ref="F74:AQ74" si="8">IFERROR(F72/F73/1000,"")</f>
        <v/>
      </c>
      <c r="G74" s="43" t="str">
        <f t="shared" si="8"/>
        <v/>
      </c>
      <c r="H74" s="43" t="str">
        <f t="shared" si="8"/>
        <v/>
      </c>
      <c r="I74" s="43" t="str">
        <f t="shared" si="8"/>
        <v/>
      </c>
      <c r="J74" s="43" t="str">
        <f t="shared" si="8"/>
        <v/>
      </c>
      <c r="K74" s="43" t="str">
        <f t="shared" si="8"/>
        <v/>
      </c>
      <c r="L74" s="43" t="str">
        <f t="shared" si="8"/>
        <v/>
      </c>
      <c r="M74" s="43" t="str">
        <f t="shared" si="8"/>
        <v/>
      </c>
      <c r="N74" s="43" t="str">
        <f t="shared" si="8"/>
        <v/>
      </c>
      <c r="O74" s="43" t="str">
        <f t="shared" si="8"/>
        <v/>
      </c>
      <c r="P74" s="43" t="str">
        <f t="shared" si="8"/>
        <v/>
      </c>
      <c r="Q74" s="43" t="str">
        <f t="shared" si="8"/>
        <v/>
      </c>
      <c r="R74" s="43" t="str">
        <f t="shared" si="8"/>
        <v/>
      </c>
      <c r="S74" s="43" t="str">
        <f t="shared" si="8"/>
        <v/>
      </c>
      <c r="T74" s="43" t="str">
        <f t="shared" si="8"/>
        <v/>
      </c>
      <c r="U74" s="43" t="str">
        <f t="shared" si="8"/>
        <v/>
      </c>
      <c r="V74" s="43" t="str">
        <f t="shared" si="8"/>
        <v/>
      </c>
      <c r="W74" s="43" t="str">
        <f t="shared" si="8"/>
        <v/>
      </c>
      <c r="X74" s="43" t="str">
        <f t="shared" si="8"/>
        <v/>
      </c>
      <c r="Y74" s="43" t="str">
        <f t="shared" si="8"/>
        <v/>
      </c>
      <c r="Z74" s="43" t="str">
        <f t="shared" si="8"/>
        <v/>
      </c>
      <c r="AA74" s="43" t="str">
        <f t="shared" si="8"/>
        <v/>
      </c>
      <c r="AB74" s="43" t="str">
        <f t="shared" si="8"/>
        <v/>
      </c>
      <c r="AC74" s="43" t="str">
        <f t="shared" si="8"/>
        <v/>
      </c>
      <c r="AD74" s="43" t="str">
        <f t="shared" si="8"/>
        <v/>
      </c>
      <c r="AE74" s="43" t="str">
        <f t="shared" si="8"/>
        <v/>
      </c>
      <c r="AF74" s="43" t="str">
        <f t="shared" si="8"/>
        <v/>
      </c>
      <c r="AG74" s="43" t="str">
        <f t="shared" si="8"/>
        <v/>
      </c>
      <c r="AH74" s="43" t="str">
        <f t="shared" si="8"/>
        <v/>
      </c>
      <c r="AI74" s="43" t="str">
        <f t="shared" si="8"/>
        <v/>
      </c>
      <c r="AJ74" s="43" t="str">
        <f t="shared" si="8"/>
        <v/>
      </c>
      <c r="AK74" s="43" t="str">
        <f t="shared" si="8"/>
        <v/>
      </c>
      <c r="AL74" s="43" t="str">
        <f t="shared" si="8"/>
        <v/>
      </c>
      <c r="AM74" s="43" t="str">
        <f t="shared" si="8"/>
        <v/>
      </c>
      <c r="AN74" s="43" t="str">
        <f t="shared" si="8"/>
        <v/>
      </c>
      <c r="AO74" s="43" t="str">
        <f t="shared" si="8"/>
        <v/>
      </c>
      <c r="AP74" s="43" t="str">
        <f t="shared" si="8"/>
        <v/>
      </c>
      <c r="AQ74" s="43" t="str">
        <f t="shared" si="8"/>
        <v/>
      </c>
    </row>
    <row r="75" spans="1:43" x14ac:dyDescent="0.25">
      <c r="A75" s="107" t="s">
        <v>151</v>
      </c>
      <c r="B75" s="1" t="str">
        <f>IF(SUM(E75:AQ75)=SUM(E59:AQ59,E62:AQ62,E65:AQ65,E68:AQ68,E69:AQ69,E72:AQ72),"součet v pořádku / sum is OK","součet paliva nesedí")</f>
        <v>součet v pořádku / sum is OK</v>
      </c>
      <c r="C75" s="30"/>
      <c r="D75" s="16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</row>
    <row r="76" spans="1:43" x14ac:dyDescent="0.25">
      <c r="D76" s="16"/>
    </row>
    <row r="77" spans="1:43" x14ac:dyDescent="0.25">
      <c r="A77" s="28" t="s">
        <v>77</v>
      </c>
      <c r="D77" s="16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</row>
    <row r="78" spans="1:43" s="1" customFormat="1" x14ac:dyDescent="0.25">
      <c r="A78" s="107" t="s">
        <v>123</v>
      </c>
      <c r="D78" s="16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</row>
    <row r="79" spans="1:43" s="1" customFormat="1" x14ac:dyDescent="0.25">
      <c r="A79" s="107"/>
      <c r="D79" s="16"/>
    </row>
    <row r="80" spans="1:43" s="1" customFormat="1" x14ac:dyDescent="0.25">
      <c r="A80" s="107" t="s">
        <v>78</v>
      </c>
      <c r="B80" s="15" t="s">
        <v>111</v>
      </c>
      <c r="D80" s="16"/>
    </row>
    <row r="81" spans="1:43" x14ac:dyDescent="0.25">
      <c r="A81" s="28" t="s">
        <v>79</v>
      </c>
      <c r="B81" s="37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</row>
    <row r="82" spans="1:43" x14ac:dyDescent="0.25">
      <c r="A82" s="28" t="s">
        <v>80</v>
      </c>
      <c r="B82" s="37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</row>
    <row r="83" spans="1:43" x14ac:dyDescent="0.25">
      <c r="A83" s="28" t="s">
        <v>81</v>
      </c>
      <c r="B83" s="37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</row>
    <row r="84" spans="1:43" x14ac:dyDescent="0.25">
      <c r="A84" s="28" t="s">
        <v>82</v>
      </c>
      <c r="B84" s="37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</row>
    <row r="85" spans="1:43" x14ac:dyDescent="0.25">
      <c r="A85" s="28" t="s">
        <v>83</v>
      </c>
      <c r="B85" s="37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</row>
    <row r="86" spans="1:43" x14ac:dyDescent="0.25">
      <c r="A86" s="28" t="s">
        <v>84</v>
      </c>
      <c r="B86" s="37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</row>
    <row r="87" spans="1:43" x14ac:dyDescent="0.25">
      <c r="A87" s="28" t="s">
        <v>85</v>
      </c>
      <c r="B87" s="37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</row>
    <row r="88" spans="1:43" x14ac:dyDescent="0.25">
      <c r="A88" s="28" t="s">
        <v>86</v>
      </c>
      <c r="B88" s="37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</row>
    <row r="89" spans="1:43" x14ac:dyDescent="0.25">
      <c r="A89" s="28" t="s">
        <v>87</v>
      </c>
      <c r="B89" s="37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</row>
    <row r="90" spans="1:43" x14ac:dyDescent="0.25">
      <c r="A90" s="28" t="s">
        <v>88</v>
      </c>
      <c r="B90" s="37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</row>
    <row r="91" spans="1:43" x14ac:dyDescent="0.25">
      <c r="A91" s="28" t="s">
        <v>89</v>
      </c>
      <c r="B91" s="37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</row>
    <row r="92" spans="1:43" x14ac:dyDescent="0.25">
      <c r="A92" s="28" t="s">
        <v>90</v>
      </c>
      <c r="B92" s="37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</row>
    <row r="93" spans="1:43" s="1" customFormat="1" ht="15" customHeight="1" x14ac:dyDescent="0.25">
      <c r="A93" s="110" t="s">
        <v>91</v>
      </c>
      <c r="B93" s="29" t="str">
        <f>IF(SUM(E93:AQ93)=SUM(E81:AQ92),"součet v pořádku / sum is OK","součet ostatní náklady nesedí")</f>
        <v>součet v pořádku / sum is OK</v>
      </c>
      <c r="C93" s="30"/>
      <c r="D93" s="16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</row>
    <row r="94" spans="1:43" x14ac:dyDescent="0.25">
      <c r="A94" s="17"/>
      <c r="D94" s="16"/>
      <c r="I94" s="31" t="s">
        <v>2</v>
      </c>
      <c r="J94" s="32">
        <v>1663003</v>
      </c>
      <c r="K94" s="20" t="s">
        <v>3</v>
      </c>
    </row>
    <row r="95" spans="1:43" x14ac:dyDescent="0.25">
      <c r="A95" s="107" t="s">
        <v>92</v>
      </c>
    </row>
    <row r="96" spans="1:43" s="1" customFormat="1" x14ac:dyDescent="0.25">
      <c r="A96" s="107" t="s">
        <v>146</v>
      </c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</row>
    <row r="97" spans="1:43" s="1" customFormat="1" x14ac:dyDescent="0.25">
      <c r="A97" s="17" t="s">
        <v>138</v>
      </c>
      <c r="B97" s="37"/>
    </row>
    <row r="98" spans="1:43" s="1" customFormat="1" x14ac:dyDescent="0.25">
      <c r="A98" s="107" t="s">
        <v>94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</row>
    <row r="99" spans="1:43" s="1" customFormat="1" x14ac:dyDescent="0.25">
      <c r="A99" s="17" t="s">
        <v>139</v>
      </c>
      <c r="B99" s="37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</row>
    <row r="100" spans="1:43" x14ac:dyDescent="0.25">
      <c r="A100" s="17"/>
      <c r="E100" s="33"/>
    </row>
    <row r="101" spans="1:43" x14ac:dyDescent="0.25">
      <c r="A101" s="107" t="s">
        <v>95</v>
      </c>
      <c r="B101" s="15" t="s">
        <v>112</v>
      </c>
    </row>
    <row r="102" spans="1:43" x14ac:dyDescent="0.25">
      <c r="A102" s="28" t="s">
        <v>96</v>
      </c>
      <c r="B102" s="37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</row>
    <row r="103" spans="1:43" x14ac:dyDescent="0.25">
      <c r="A103" s="28" t="s">
        <v>98</v>
      </c>
      <c r="B103" s="37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</row>
    <row r="104" spans="1:43" x14ac:dyDescent="0.25">
      <c r="A104" s="28" t="s">
        <v>99</v>
      </c>
      <c r="B104" s="37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</row>
    <row r="105" spans="1:43" x14ac:dyDescent="0.25">
      <c r="A105" s="28" t="s">
        <v>100</v>
      </c>
      <c r="B105" s="37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</row>
    <row r="106" spans="1:43" x14ac:dyDescent="0.25">
      <c r="A106" s="28" t="s">
        <v>101</v>
      </c>
      <c r="B106" s="37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</row>
    <row r="107" spans="1:43" x14ac:dyDescent="0.25">
      <c r="A107" s="28" t="s">
        <v>102</v>
      </c>
      <c r="B107" s="37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</row>
    <row r="108" spans="1:43" x14ac:dyDescent="0.25">
      <c r="A108" s="28" t="s">
        <v>103</v>
      </c>
      <c r="B108" s="37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</row>
    <row r="109" spans="1:43" x14ac:dyDescent="0.25">
      <c r="A109" s="28" t="s">
        <v>104</v>
      </c>
      <c r="B109" s="37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</row>
    <row r="110" spans="1:43" x14ac:dyDescent="0.25">
      <c r="A110" s="28" t="s">
        <v>105</v>
      </c>
      <c r="B110" s="37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</row>
    <row r="111" spans="1:43" x14ac:dyDescent="0.25">
      <c r="A111" s="28" t="s">
        <v>106</v>
      </c>
      <c r="B111" s="37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</row>
    <row r="112" spans="1:43" x14ac:dyDescent="0.25">
      <c r="A112" s="28" t="s">
        <v>107</v>
      </c>
      <c r="B112" s="37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</row>
    <row r="113" spans="1:43" x14ac:dyDescent="0.25">
      <c r="A113" s="28" t="s">
        <v>108</v>
      </c>
      <c r="B113" s="37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</row>
    <row r="114" spans="1:43" s="1" customFormat="1" x14ac:dyDescent="0.25">
      <c r="A114" s="107" t="s">
        <v>97</v>
      </c>
      <c r="B114" s="34" t="str">
        <f>IF(SUM(E114:AQ114)=SUM(E102:AQ113),"součet v pořádku / sum is OK","součet ostatní tržby nesedí")</f>
        <v>součet v pořádku / sum is OK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</row>
    <row r="115" spans="1:43" x14ac:dyDescent="0.25"/>
    <row r="116" spans="1:43" x14ac:dyDescent="0.25"/>
    <row r="117" spans="1:43" x14ac:dyDescent="0.25"/>
    <row r="118" spans="1:43" x14ac:dyDescent="0.25"/>
    <row r="119" spans="1:43" x14ac:dyDescent="0.25"/>
    <row r="120" spans="1:43" x14ac:dyDescent="0.25"/>
    <row r="121" spans="1:43" x14ac:dyDescent="0.25"/>
    <row r="122" spans="1:43" x14ac:dyDescent="0.25"/>
    <row r="123" spans="1:43" x14ac:dyDescent="0.25"/>
    <row r="124" spans="1:43" hidden="1" x14ac:dyDescent="0.25">
      <c r="A124" s="35"/>
    </row>
    <row r="125" spans="1:43" hidden="1" x14ac:dyDescent="0.25">
      <c r="A125" s="35"/>
    </row>
    <row r="126" spans="1:43" hidden="1" x14ac:dyDescent="0.25">
      <c r="A126" s="35"/>
    </row>
    <row r="127" spans="1:43" x14ac:dyDescent="0.25"/>
    <row r="128" spans="1:43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</sheetData>
  <sheetProtection insertRows="0"/>
  <mergeCells count="3">
    <mergeCell ref="A1:A3"/>
    <mergeCell ref="B6:H6"/>
    <mergeCell ref="A4:A5"/>
  </mergeCells>
  <conditionalFormatting sqref="E17:AQ17 E77:AQ78 E96:AQ96">
    <cfRule type="expression" dxfId="21" priority="53">
      <formula>E$16=0</formula>
    </cfRule>
  </conditionalFormatting>
  <conditionalFormatting sqref="E43:AQ43">
    <cfRule type="expression" dxfId="20" priority="54">
      <formula>$B$42=0</formula>
    </cfRule>
  </conditionalFormatting>
  <conditionalFormatting sqref="E55:AQ55">
    <cfRule type="expression" dxfId="19" priority="52">
      <formula>E$15=1</formula>
    </cfRule>
  </conditionalFormatting>
  <conditionalFormatting sqref="E59:AQ75">
    <cfRule type="expression" dxfId="18" priority="1">
      <formula>E$16=0</formula>
    </cfRule>
  </conditionalFormatting>
  <conditionalFormatting sqref="E81:AQ93">
    <cfRule type="expression" dxfId="17" priority="5">
      <formula>E$16=0</formula>
    </cfRule>
  </conditionalFormatting>
  <conditionalFormatting sqref="E98:AQ98">
    <cfRule type="expression" dxfId="16" priority="50">
      <formula>E$16=0</formula>
    </cfRule>
  </conditionalFormatting>
  <conditionalFormatting sqref="E102:AQ114">
    <cfRule type="expression" dxfId="15" priority="3">
      <formula>E$16=0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Drop Down 16">
              <controlPr defaultSize="0" autoLine="0" autoPict="0" macro="[0]!DropDown16_Change">
                <anchor moveWithCells="1">
                  <from>
                    <xdr:col>1</xdr:col>
                    <xdr:colOff>971550</xdr:colOff>
                    <xdr:row>6</xdr:row>
                    <xdr:rowOff>9525</xdr:rowOff>
                  </from>
                  <to>
                    <xdr:col>1</xdr:col>
                    <xdr:colOff>2428875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R149"/>
  <sheetViews>
    <sheetView showGridLines="0" topLeftCell="A14" zoomScale="85" zoomScaleNormal="85" workbookViewId="0">
      <selection activeCell="A48" sqref="A48"/>
    </sheetView>
  </sheetViews>
  <sheetFormatPr defaultColWidth="0" defaultRowHeight="15" zeroHeight="1" x14ac:dyDescent="0.25"/>
  <cols>
    <col min="1" max="1" width="125.7109375" customWidth="1"/>
    <col min="2" max="2" width="39.5703125" customWidth="1"/>
    <col min="3" max="3" width="14.5703125" customWidth="1"/>
    <col min="4" max="4" width="12.42578125" customWidth="1"/>
    <col min="5" max="5" width="13.7109375" customWidth="1"/>
    <col min="6" max="6" width="13.85546875" customWidth="1"/>
    <col min="7" max="43" width="13.7109375" customWidth="1"/>
    <col min="44" max="44" width="2.7109375" customWidth="1"/>
    <col min="45" max="16384" width="9.140625" hidden="1"/>
  </cols>
  <sheetData>
    <row r="1" spans="1:43" ht="18" customHeight="1" x14ac:dyDescent="0.25">
      <c r="A1" s="190" t="s">
        <v>132</v>
      </c>
      <c r="B1" s="1" t="s">
        <v>113</v>
      </c>
      <c r="C1" s="2"/>
      <c r="D1" s="173" t="s">
        <v>133</v>
      </c>
      <c r="E1" s="174"/>
      <c r="F1" s="174"/>
      <c r="G1" s="174"/>
      <c r="H1" s="174"/>
      <c r="I1" s="174"/>
    </row>
    <row r="2" spans="1:43" ht="18" customHeight="1" x14ac:dyDescent="0.25">
      <c r="A2" s="191"/>
      <c r="C2" s="3"/>
      <c r="D2" s="173" t="s">
        <v>134</v>
      </c>
      <c r="E2" s="174"/>
      <c r="F2" s="174"/>
      <c r="G2" s="174"/>
      <c r="H2" s="174"/>
      <c r="I2" s="174"/>
    </row>
    <row r="3" spans="1:43" ht="18" customHeight="1" x14ac:dyDescent="0.25">
      <c r="A3" s="191"/>
      <c r="C3" s="4"/>
      <c r="D3" s="173" t="s">
        <v>135</v>
      </c>
      <c r="E3" s="174"/>
      <c r="F3" s="174"/>
      <c r="G3" s="174"/>
      <c r="H3" s="174"/>
      <c r="I3" s="174"/>
    </row>
    <row r="4" spans="1:43" ht="18" customHeight="1" x14ac:dyDescent="0.25">
      <c r="A4" s="196" t="s">
        <v>125</v>
      </c>
      <c r="C4" s="5"/>
      <c r="D4" s="173" t="s">
        <v>136</v>
      </c>
      <c r="E4" s="174"/>
      <c r="F4" s="174"/>
      <c r="G4" s="174"/>
      <c r="H4" s="174"/>
      <c r="I4" s="174"/>
    </row>
    <row r="5" spans="1:43" ht="12.75" customHeight="1" x14ac:dyDescent="0.25">
      <c r="A5" s="196"/>
      <c r="C5" s="6"/>
      <c r="D5" s="7"/>
      <c r="E5" s="7"/>
      <c r="F5" s="7"/>
      <c r="G5" s="7"/>
      <c r="H5" s="7"/>
      <c r="I5" s="7"/>
    </row>
    <row r="6" spans="1:43" x14ac:dyDescent="0.25">
      <c r="A6" s="107" t="s">
        <v>34</v>
      </c>
    </row>
    <row r="7" spans="1:43" x14ac:dyDescent="0.25">
      <c r="A7" s="17" t="s">
        <v>35</v>
      </c>
      <c r="B7" s="11">
        <f>'Investment Scenario'!B10</f>
        <v>0</v>
      </c>
      <c r="C7" s="9"/>
      <c r="D7" s="9"/>
    </row>
    <row r="8" spans="1:43" x14ac:dyDescent="0.25">
      <c r="A8" s="17" t="s">
        <v>36</v>
      </c>
      <c r="B8" s="11">
        <f>'Investment Scenario'!B11</f>
        <v>0</v>
      </c>
      <c r="C8" s="10" t="s">
        <v>114</v>
      </c>
      <c r="D8" s="9"/>
    </row>
    <row r="9" spans="1:43" x14ac:dyDescent="0.25">
      <c r="A9" s="17" t="s">
        <v>37</v>
      </c>
      <c r="B9" s="11">
        <f>'Investment Scenario'!B12</f>
        <v>0</v>
      </c>
      <c r="C9" s="9"/>
      <c r="D9" s="9"/>
    </row>
    <row r="10" spans="1:43" x14ac:dyDescent="0.25">
      <c r="A10" s="17" t="s">
        <v>38</v>
      </c>
      <c r="B10" s="11">
        <f>$B$9+$B$8-1</f>
        <v>-1</v>
      </c>
      <c r="C10" s="9"/>
      <c r="D10" s="9"/>
    </row>
    <row r="11" spans="1:43" x14ac:dyDescent="0.25">
      <c r="A11" s="17" t="s">
        <v>39</v>
      </c>
      <c r="E11" s="12">
        <f>$B$7</f>
        <v>0</v>
      </c>
      <c r="F11" s="12">
        <f>E11+1</f>
        <v>1</v>
      </c>
      <c r="G11" s="12">
        <f>F11+1</f>
        <v>2</v>
      </c>
      <c r="H11" s="12">
        <f>G11+1</f>
        <v>3</v>
      </c>
      <c r="I11" s="12">
        <f>H11+1</f>
        <v>4</v>
      </c>
      <c r="J11" s="12">
        <f>I11+1</f>
        <v>5</v>
      </c>
      <c r="K11" s="12">
        <f t="shared" ref="K11:AQ11" si="0">J11+1</f>
        <v>6</v>
      </c>
      <c r="L11" s="12">
        <f t="shared" si="0"/>
        <v>7</v>
      </c>
      <c r="M11" s="12">
        <f t="shared" si="0"/>
        <v>8</v>
      </c>
      <c r="N11" s="12">
        <f t="shared" si="0"/>
        <v>9</v>
      </c>
      <c r="O11" s="12">
        <f t="shared" si="0"/>
        <v>10</v>
      </c>
      <c r="P11" s="12">
        <f t="shared" si="0"/>
        <v>11</v>
      </c>
      <c r="Q11" s="12">
        <f t="shared" si="0"/>
        <v>12</v>
      </c>
      <c r="R11" s="12">
        <f t="shared" si="0"/>
        <v>13</v>
      </c>
      <c r="S11" s="12">
        <f t="shared" si="0"/>
        <v>14</v>
      </c>
      <c r="T11" s="12">
        <f t="shared" si="0"/>
        <v>15</v>
      </c>
      <c r="U11" s="12">
        <f t="shared" si="0"/>
        <v>16</v>
      </c>
      <c r="V11" s="12">
        <f t="shared" si="0"/>
        <v>17</v>
      </c>
      <c r="W11" s="12">
        <f t="shared" si="0"/>
        <v>18</v>
      </c>
      <c r="X11" s="12">
        <f t="shared" si="0"/>
        <v>19</v>
      </c>
      <c r="Y11" s="12">
        <f t="shared" si="0"/>
        <v>20</v>
      </c>
      <c r="Z11" s="12">
        <f t="shared" si="0"/>
        <v>21</v>
      </c>
      <c r="AA11" s="12">
        <f t="shared" si="0"/>
        <v>22</v>
      </c>
      <c r="AB11" s="12">
        <f t="shared" si="0"/>
        <v>23</v>
      </c>
      <c r="AC11" s="12">
        <f t="shared" si="0"/>
        <v>24</v>
      </c>
      <c r="AD11" s="12">
        <f t="shared" si="0"/>
        <v>25</v>
      </c>
      <c r="AE11" s="12">
        <f t="shared" si="0"/>
        <v>26</v>
      </c>
      <c r="AF11" s="12">
        <f t="shared" si="0"/>
        <v>27</v>
      </c>
      <c r="AG11" s="12">
        <f t="shared" si="0"/>
        <v>28</v>
      </c>
      <c r="AH11" s="12">
        <f t="shared" si="0"/>
        <v>29</v>
      </c>
      <c r="AI11" s="12">
        <f t="shared" si="0"/>
        <v>30</v>
      </c>
      <c r="AJ11" s="12">
        <f t="shared" si="0"/>
        <v>31</v>
      </c>
      <c r="AK11" s="12">
        <f t="shared" si="0"/>
        <v>32</v>
      </c>
      <c r="AL11" s="12">
        <f t="shared" si="0"/>
        <v>33</v>
      </c>
      <c r="AM11" s="12">
        <f t="shared" si="0"/>
        <v>34</v>
      </c>
      <c r="AN11" s="12">
        <f t="shared" si="0"/>
        <v>35</v>
      </c>
      <c r="AO11" s="12">
        <f t="shared" si="0"/>
        <v>36</v>
      </c>
      <c r="AP11" s="12">
        <f t="shared" si="0"/>
        <v>37</v>
      </c>
      <c r="AQ11" s="12">
        <f t="shared" si="0"/>
        <v>38</v>
      </c>
    </row>
    <row r="12" spans="1:43" x14ac:dyDescent="0.25">
      <c r="A12" s="17" t="s">
        <v>40</v>
      </c>
      <c r="E12" s="13">
        <f>IF(E11&lt;$B$9,0,1)</f>
        <v>1</v>
      </c>
      <c r="F12" s="13">
        <f t="shared" ref="F12:AQ12" si="1">IF(F11&lt;$B$9,0,1)</f>
        <v>1</v>
      </c>
      <c r="G12" s="13">
        <f t="shared" si="1"/>
        <v>1</v>
      </c>
      <c r="H12" s="13">
        <f>IF(H11&lt;$B$9,0,1)</f>
        <v>1</v>
      </c>
      <c r="I12" s="13">
        <f t="shared" si="1"/>
        <v>1</v>
      </c>
      <c r="J12" s="13">
        <f t="shared" si="1"/>
        <v>1</v>
      </c>
      <c r="K12" s="13">
        <f t="shared" si="1"/>
        <v>1</v>
      </c>
      <c r="L12" s="13">
        <f t="shared" si="1"/>
        <v>1</v>
      </c>
      <c r="M12" s="13">
        <f t="shared" si="1"/>
        <v>1</v>
      </c>
      <c r="N12" s="13">
        <f t="shared" si="1"/>
        <v>1</v>
      </c>
      <c r="O12" s="13">
        <f t="shared" si="1"/>
        <v>1</v>
      </c>
      <c r="P12" s="13">
        <f t="shared" si="1"/>
        <v>1</v>
      </c>
      <c r="Q12" s="13">
        <f t="shared" si="1"/>
        <v>1</v>
      </c>
      <c r="R12" s="13">
        <f t="shared" si="1"/>
        <v>1</v>
      </c>
      <c r="S12" s="13">
        <f t="shared" si="1"/>
        <v>1</v>
      </c>
      <c r="T12" s="13">
        <f t="shared" si="1"/>
        <v>1</v>
      </c>
      <c r="U12" s="13">
        <f t="shared" si="1"/>
        <v>1</v>
      </c>
      <c r="V12" s="13">
        <f t="shared" si="1"/>
        <v>1</v>
      </c>
      <c r="W12" s="13">
        <f t="shared" si="1"/>
        <v>1</v>
      </c>
      <c r="X12" s="13">
        <f t="shared" si="1"/>
        <v>1</v>
      </c>
      <c r="Y12" s="13">
        <f t="shared" si="1"/>
        <v>1</v>
      </c>
      <c r="Z12" s="13">
        <f t="shared" si="1"/>
        <v>1</v>
      </c>
      <c r="AA12" s="13">
        <f t="shared" si="1"/>
        <v>1</v>
      </c>
      <c r="AB12" s="13">
        <f t="shared" si="1"/>
        <v>1</v>
      </c>
      <c r="AC12" s="13">
        <f t="shared" si="1"/>
        <v>1</v>
      </c>
      <c r="AD12" s="13">
        <f t="shared" si="1"/>
        <v>1</v>
      </c>
      <c r="AE12" s="13">
        <f t="shared" si="1"/>
        <v>1</v>
      </c>
      <c r="AF12" s="13">
        <f t="shared" si="1"/>
        <v>1</v>
      </c>
      <c r="AG12" s="13">
        <f t="shared" si="1"/>
        <v>1</v>
      </c>
      <c r="AH12" s="13">
        <f t="shared" si="1"/>
        <v>1</v>
      </c>
      <c r="AI12" s="13">
        <f t="shared" si="1"/>
        <v>1</v>
      </c>
      <c r="AJ12" s="13">
        <f t="shared" si="1"/>
        <v>1</v>
      </c>
      <c r="AK12" s="13">
        <f t="shared" si="1"/>
        <v>1</v>
      </c>
      <c r="AL12" s="13">
        <f t="shared" si="1"/>
        <v>1</v>
      </c>
      <c r="AM12" s="13">
        <f t="shared" si="1"/>
        <v>1</v>
      </c>
      <c r="AN12" s="13">
        <f t="shared" si="1"/>
        <v>1</v>
      </c>
      <c r="AO12" s="13">
        <f t="shared" si="1"/>
        <v>1</v>
      </c>
      <c r="AP12" s="13">
        <f t="shared" si="1"/>
        <v>1</v>
      </c>
      <c r="AQ12" s="13">
        <f t="shared" si="1"/>
        <v>1</v>
      </c>
    </row>
    <row r="13" spans="1:43" x14ac:dyDescent="0.25">
      <c r="A13" s="17" t="s">
        <v>41</v>
      </c>
      <c r="E13" s="11">
        <f>IF(SUM($E$12:E12)&gt;$B$8,0,SUM($E$12:E12))</f>
        <v>0</v>
      </c>
      <c r="F13" s="11">
        <f>IF(SUM($E$12:F12)&gt;$B$8,0,SUM($E$12:F12))</f>
        <v>0</v>
      </c>
      <c r="G13" s="11">
        <f>IF(SUM($E$12:G12)&gt;$B$8,0,SUM($E$12:G12))</f>
        <v>0</v>
      </c>
      <c r="H13" s="11">
        <f>IF(SUM($E$12:H12)&gt;$B$8,0,SUM($E$12:H12))</f>
        <v>0</v>
      </c>
      <c r="I13" s="11">
        <f>IF(SUM($E$12:I12)&gt;$B$8,0,SUM($E$12:I12))</f>
        <v>0</v>
      </c>
      <c r="J13" s="11">
        <f>IF(SUM($E$12:J12)&gt;$B$8,0,SUM($E$12:J12))</f>
        <v>0</v>
      </c>
      <c r="K13" s="11">
        <f>IF(SUM($E$12:K12)&gt;$B$8,0,SUM($E$12:K12))</f>
        <v>0</v>
      </c>
      <c r="L13" s="11">
        <f>IF(SUM($E$12:L12)&gt;$B$8,0,SUM($E$12:L12))</f>
        <v>0</v>
      </c>
      <c r="M13" s="11">
        <f>IF(SUM($E$12:M12)&gt;$B$8,0,SUM($E$12:M12))</f>
        <v>0</v>
      </c>
      <c r="N13" s="11">
        <f>IF(SUM($E$12:N12)&gt;$B$8,0,SUM($E$12:N12))</f>
        <v>0</v>
      </c>
      <c r="O13" s="11">
        <f>IF(SUM($E$12:O12)&gt;$B$8,0,SUM($E$12:O12))</f>
        <v>0</v>
      </c>
      <c r="P13" s="11">
        <f>IF(SUM($E$12:P12)&gt;$B$8,0,SUM($E$12:P12))</f>
        <v>0</v>
      </c>
      <c r="Q13" s="11">
        <f>IF(SUM($E$12:Q12)&gt;$B$8,0,SUM($E$12:Q12))</f>
        <v>0</v>
      </c>
      <c r="R13" s="11">
        <f>IF(SUM($E$12:R12)&gt;$B$8,0,SUM($E$12:R12))</f>
        <v>0</v>
      </c>
      <c r="S13" s="11">
        <f>IF(SUM($E$12:S12)&gt;$B$8,0,SUM($E$12:S12))</f>
        <v>0</v>
      </c>
      <c r="T13" s="11">
        <f>IF(SUM($E$12:T12)&gt;$B$8,0,SUM($E$12:T12))</f>
        <v>0</v>
      </c>
      <c r="U13" s="11">
        <f>IF(SUM($E$12:U12)&gt;$B$8,0,SUM($E$12:U12))</f>
        <v>0</v>
      </c>
      <c r="V13" s="11">
        <f>IF(SUM($E$12:V12)&gt;$B$8,0,SUM($E$12:V12))</f>
        <v>0</v>
      </c>
      <c r="W13" s="11">
        <f>IF(SUM($E$12:W12)&gt;$B$8,0,SUM($E$12:W12))</f>
        <v>0</v>
      </c>
      <c r="X13" s="11">
        <f>IF(SUM($E$12:X12)&gt;$B$8,0,SUM($E$12:X12))</f>
        <v>0</v>
      </c>
      <c r="Y13" s="11">
        <f>IF(SUM($E$12:Y12)&gt;$B$8,0,SUM($E$12:Y12))</f>
        <v>0</v>
      </c>
      <c r="Z13" s="11">
        <f>IF(SUM($E$12:Z12)&gt;$B$8,0,SUM($E$12:Z12))</f>
        <v>0</v>
      </c>
      <c r="AA13" s="11">
        <f>IF(SUM($E$12:AA12)&gt;$B$8,0,SUM($E$12:AA12))</f>
        <v>0</v>
      </c>
      <c r="AB13" s="11">
        <f>IF(SUM($E$12:AB12)&gt;$B$8,0,SUM($E$12:AB12))</f>
        <v>0</v>
      </c>
      <c r="AC13" s="11">
        <f>IF(SUM($E$12:AC12)&gt;$B$8,0,SUM($E$12:AC12))</f>
        <v>0</v>
      </c>
      <c r="AD13" s="11">
        <f>IF(SUM($E$12:AD12)&gt;$B$8,0,SUM($E$12:AD12))</f>
        <v>0</v>
      </c>
      <c r="AE13" s="11">
        <f>IF(SUM($E$12:AE12)&gt;$B$8,0,SUM($E$12:AE12))</f>
        <v>0</v>
      </c>
      <c r="AF13" s="11">
        <f>IF(SUM($E$12:AF12)&gt;$B$8,0,SUM($E$12:AF12))</f>
        <v>0</v>
      </c>
      <c r="AG13" s="11">
        <f>IF(SUM($E$12:AG12)&gt;$B$8,0,SUM($E$12:AG12))</f>
        <v>0</v>
      </c>
      <c r="AH13" s="11">
        <f>IF(SUM($E$12:AH12)&gt;$B$8,0,SUM($E$12:AH12))</f>
        <v>0</v>
      </c>
      <c r="AI13" s="11">
        <f>IF(SUM($E$12:AI12)&gt;$B$8,0,SUM($E$12:AI12))</f>
        <v>0</v>
      </c>
      <c r="AJ13" s="11">
        <f>IF(SUM($E$12:AJ12)&gt;$B$8,0,SUM($E$12:AJ12))</f>
        <v>0</v>
      </c>
      <c r="AK13" s="11">
        <f>IF(SUM($E$12:AK12)&gt;$B$8,0,SUM($E$12:AK12))</f>
        <v>0</v>
      </c>
      <c r="AL13" s="11">
        <f>IF(SUM($E$12:AL12)&gt;$B$8,0,SUM($E$12:AL12))</f>
        <v>0</v>
      </c>
      <c r="AM13" s="11">
        <f>IF(SUM($E$12:AM12)&gt;$B$8,0,SUM($E$12:AM12))</f>
        <v>0</v>
      </c>
      <c r="AN13" s="11">
        <f>IF(SUM($E$12:AN12)&gt;$B$8,0,SUM($E$12:AN12))</f>
        <v>0</v>
      </c>
      <c r="AO13" s="11">
        <f>IF(SUM($E$12:AO12)&gt;$B$8,0,SUM($E$12:AO12))</f>
        <v>0</v>
      </c>
      <c r="AP13" s="11">
        <f>IF(SUM($E$12:AP12)&gt;$B$8,0,SUM($E$12:AP12))</f>
        <v>0</v>
      </c>
      <c r="AQ13" s="11">
        <f>IF(SUM($E$12:AQ12)&gt;$B$8,0,SUM($E$12:AQ12))</f>
        <v>0</v>
      </c>
    </row>
    <row r="14" spans="1:43" x14ac:dyDescent="0.25">
      <c r="A14" s="17" t="s">
        <v>42</v>
      </c>
      <c r="E14" s="38">
        <f>'Investment Scenario'!E17</f>
        <v>0</v>
      </c>
      <c r="F14" s="38">
        <f>'Investment Scenario'!F17</f>
        <v>0</v>
      </c>
      <c r="G14" s="38">
        <f>'Investment Scenario'!G17</f>
        <v>0</v>
      </c>
      <c r="H14" s="38">
        <f>'Investment Scenario'!H17</f>
        <v>0</v>
      </c>
      <c r="I14" s="38">
        <f>'Investment Scenario'!I17</f>
        <v>0</v>
      </c>
      <c r="J14" s="38">
        <f>'Investment Scenario'!J17</f>
        <v>0</v>
      </c>
      <c r="K14" s="38">
        <f>'Investment Scenario'!K17</f>
        <v>0</v>
      </c>
      <c r="L14" s="38">
        <f>'Investment Scenario'!L17</f>
        <v>0</v>
      </c>
      <c r="M14" s="38">
        <f>'Investment Scenario'!M17</f>
        <v>0</v>
      </c>
      <c r="N14" s="38">
        <f>'Investment Scenario'!N17</f>
        <v>0</v>
      </c>
      <c r="O14" s="38">
        <f>'Investment Scenario'!O17</f>
        <v>0</v>
      </c>
      <c r="P14" s="38">
        <f>'Investment Scenario'!P17</f>
        <v>0</v>
      </c>
      <c r="Q14" s="38">
        <f>'Investment Scenario'!Q17</f>
        <v>0</v>
      </c>
      <c r="R14" s="38">
        <f>'Investment Scenario'!R17</f>
        <v>0</v>
      </c>
      <c r="S14" s="38">
        <f>'Investment Scenario'!S17</f>
        <v>0</v>
      </c>
      <c r="T14" s="38">
        <f>'Investment Scenario'!T17</f>
        <v>0</v>
      </c>
      <c r="U14" s="38">
        <f>'Investment Scenario'!U17</f>
        <v>0</v>
      </c>
      <c r="V14" s="38">
        <f>'Investment Scenario'!V17</f>
        <v>0</v>
      </c>
      <c r="W14" s="38">
        <f>'Investment Scenario'!W17</f>
        <v>0</v>
      </c>
      <c r="X14" s="38">
        <f>'Investment Scenario'!X17</f>
        <v>0</v>
      </c>
      <c r="Y14" s="38">
        <f>'Investment Scenario'!Y17</f>
        <v>0</v>
      </c>
      <c r="Z14" s="38">
        <f>'Investment Scenario'!Z17</f>
        <v>0</v>
      </c>
      <c r="AA14" s="38">
        <f>'Investment Scenario'!AA17</f>
        <v>0</v>
      </c>
      <c r="AB14" s="38">
        <f>'Investment Scenario'!AB17</f>
        <v>0</v>
      </c>
      <c r="AC14" s="38">
        <f>'Investment Scenario'!AC17</f>
        <v>0</v>
      </c>
      <c r="AD14" s="38">
        <f>'Investment Scenario'!AD17</f>
        <v>0</v>
      </c>
      <c r="AE14" s="38">
        <f>'Investment Scenario'!AE17</f>
        <v>0</v>
      </c>
      <c r="AF14" s="38">
        <f>'Investment Scenario'!AF17</f>
        <v>0</v>
      </c>
      <c r="AG14" s="38">
        <f>'Investment Scenario'!AG17</f>
        <v>0</v>
      </c>
      <c r="AH14" s="38">
        <f>'Investment Scenario'!AH17</f>
        <v>0</v>
      </c>
      <c r="AI14" s="38">
        <f>'Investment Scenario'!AI17</f>
        <v>0</v>
      </c>
      <c r="AJ14" s="38">
        <f>'Investment Scenario'!AJ17</f>
        <v>0</v>
      </c>
      <c r="AK14" s="38">
        <f>'Investment Scenario'!AK17</f>
        <v>0</v>
      </c>
      <c r="AL14" s="38">
        <f>'Investment Scenario'!AL17</f>
        <v>0</v>
      </c>
      <c r="AM14" s="38">
        <f>'Investment Scenario'!AM17</f>
        <v>0</v>
      </c>
      <c r="AN14" s="38">
        <f>'Investment Scenario'!AN17</f>
        <v>0</v>
      </c>
      <c r="AO14" s="38">
        <f>'Investment Scenario'!AO17</f>
        <v>0</v>
      </c>
      <c r="AP14" s="38">
        <f>'Investment Scenario'!AP17</f>
        <v>0</v>
      </c>
      <c r="AQ14" s="38">
        <f>'Investment Scenario'!AQ17</f>
        <v>0</v>
      </c>
    </row>
    <row r="15" spans="1:43" x14ac:dyDescent="0.25">
      <c r="A15" s="17" t="s">
        <v>43</v>
      </c>
      <c r="B15" s="183">
        <f>'Investment Scenario'!B18</f>
        <v>0</v>
      </c>
    </row>
    <row r="16" spans="1:43" x14ac:dyDescent="0.25">
      <c r="A16" s="17" t="s">
        <v>44</v>
      </c>
      <c r="B16" s="99">
        <f>'Investment Scenario'!B19</f>
        <v>0.19</v>
      </c>
    </row>
    <row r="17" spans="1:43" x14ac:dyDescent="0.25">
      <c r="A17" s="17"/>
    </row>
    <row r="18" spans="1:43" ht="46.5" customHeight="1" x14ac:dyDescent="0.25">
      <c r="A18" s="107" t="s">
        <v>46</v>
      </c>
      <c r="B18" s="175" t="s">
        <v>137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x14ac:dyDescent="0.25">
      <c r="A19" s="28" t="s">
        <v>177</v>
      </c>
      <c r="B19" s="185">
        <v>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1:43" x14ac:dyDescent="0.25">
      <c r="A20" s="28" t="s">
        <v>178</v>
      </c>
      <c r="B20" s="185">
        <v>0</v>
      </c>
    </row>
    <row r="21" spans="1:43" x14ac:dyDescent="0.25">
      <c r="A21" s="28" t="s">
        <v>48</v>
      </c>
      <c r="B21" s="185">
        <v>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x14ac:dyDescent="0.25">
      <c r="A22" s="28" t="s">
        <v>179</v>
      </c>
      <c r="B22" s="185">
        <v>0</v>
      </c>
    </row>
    <row r="23" spans="1:43" x14ac:dyDescent="0.25">
      <c r="A23" s="28" t="s">
        <v>180</v>
      </c>
      <c r="B23" s="185">
        <v>0</v>
      </c>
    </row>
    <row r="24" spans="1:43" x14ac:dyDescent="0.25">
      <c r="A24" s="28" t="s">
        <v>50</v>
      </c>
      <c r="B24" s="185">
        <v>0</v>
      </c>
    </row>
    <row r="25" spans="1:43" x14ac:dyDescent="0.25">
      <c r="A25" s="28" t="s">
        <v>181</v>
      </c>
      <c r="B25" s="185">
        <v>0</v>
      </c>
    </row>
    <row r="26" spans="1:43" x14ac:dyDescent="0.25">
      <c r="A26" s="28" t="s">
        <v>182</v>
      </c>
      <c r="B26" s="185">
        <v>0</v>
      </c>
    </row>
    <row r="27" spans="1:43" x14ac:dyDescent="0.25">
      <c r="A27" s="28" t="s">
        <v>52</v>
      </c>
      <c r="B27" s="185">
        <v>0</v>
      </c>
    </row>
    <row r="28" spans="1:43" x14ac:dyDescent="0.25">
      <c r="A28" s="28" t="s">
        <v>183</v>
      </c>
      <c r="B28" s="185">
        <v>0</v>
      </c>
    </row>
    <row r="29" spans="1:43" x14ac:dyDescent="0.25">
      <c r="A29" s="28" t="s">
        <v>184</v>
      </c>
      <c r="B29" s="185">
        <v>0</v>
      </c>
    </row>
    <row r="30" spans="1:43" x14ac:dyDescent="0.25">
      <c r="A30" s="28" t="s">
        <v>54</v>
      </c>
      <c r="B30" s="185">
        <v>0</v>
      </c>
    </row>
    <row r="31" spans="1:43" x14ac:dyDescent="0.25">
      <c r="A31" s="17" t="s">
        <v>187</v>
      </c>
      <c r="B31" s="19">
        <f>B20*B21/1000+B26*B27/1000</f>
        <v>0</v>
      </c>
    </row>
    <row r="32" spans="1:43" x14ac:dyDescent="0.25">
      <c r="A32" s="17" t="s">
        <v>188</v>
      </c>
      <c r="B32" s="19">
        <f>B23*B24/1000+B29*B30/1000</f>
        <v>0</v>
      </c>
    </row>
    <row r="33" spans="1:43" x14ac:dyDescent="0.25">
      <c r="A33" s="17"/>
      <c r="B33" s="17"/>
    </row>
    <row r="34" spans="1:43" x14ac:dyDescent="0.25">
      <c r="A34" s="107" t="s">
        <v>185</v>
      </c>
      <c r="B34" s="37"/>
    </row>
    <row r="35" spans="1:43" x14ac:dyDescent="0.25">
      <c r="A35" s="107" t="s">
        <v>186</v>
      </c>
      <c r="B35" s="37"/>
    </row>
    <row r="36" spans="1:43" x14ac:dyDescent="0.25">
      <c r="A36" s="17"/>
    </row>
    <row r="37" spans="1:43" x14ac:dyDescent="0.25">
      <c r="A37" s="107" t="s">
        <v>57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O37" s="9"/>
      <c r="AP37" s="9"/>
      <c r="AQ37" s="9"/>
    </row>
    <row r="38" spans="1:43" x14ac:dyDescent="0.25">
      <c r="A38" s="17" t="s">
        <v>58</v>
      </c>
      <c r="B38" s="38">
        <f>'Investment Scenario'!B41</f>
        <v>0</v>
      </c>
      <c r="C38" s="16"/>
      <c r="D38" s="16"/>
      <c r="E38" s="20" t="s">
        <v>0</v>
      </c>
      <c r="V38" s="16"/>
      <c r="W38" s="20" t="s">
        <v>0</v>
      </c>
      <c r="AN38" s="16"/>
      <c r="AO38" s="20" t="s">
        <v>0</v>
      </c>
    </row>
    <row r="39" spans="1:43" x14ac:dyDescent="0.25">
      <c r="A39" s="17" t="s">
        <v>59</v>
      </c>
      <c r="B39" s="38"/>
      <c r="C39" s="21"/>
      <c r="D39" s="21"/>
      <c r="E39" s="22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43" x14ac:dyDescent="0.25">
      <c r="A40" s="17" t="s">
        <v>60</v>
      </c>
      <c r="E40" s="38">
        <f>'Investment Scenario'!E43</f>
        <v>0</v>
      </c>
      <c r="F40" s="38">
        <f>'Investment Scenario'!F43</f>
        <v>0</v>
      </c>
      <c r="G40" s="38">
        <f>'Investment Scenario'!G43</f>
        <v>0</v>
      </c>
      <c r="H40" s="38">
        <f>'Investment Scenario'!H43</f>
        <v>0</v>
      </c>
      <c r="I40" s="38">
        <f>'Investment Scenario'!I43</f>
        <v>0</v>
      </c>
      <c r="J40" s="38">
        <f>'Investment Scenario'!J43</f>
        <v>0</v>
      </c>
      <c r="K40" s="38">
        <f>'Investment Scenario'!K43</f>
        <v>0</v>
      </c>
      <c r="L40" s="38">
        <f>'Investment Scenario'!L43</f>
        <v>0</v>
      </c>
      <c r="M40" s="38">
        <f>'Investment Scenario'!M43</f>
        <v>0</v>
      </c>
      <c r="N40" s="38">
        <f>'Investment Scenario'!N43</f>
        <v>0</v>
      </c>
      <c r="O40" s="38">
        <f>'Investment Scenario'!O43</f>
        <v>0</v>
      </c>
      <c r="P40" s="38">
        <f>'Investment Scenario'!P43</f>
        <v>0</v>
      </c>
      <c r="Q40" s="38">
        <f>'Investment Scenario'!Q43</f>
        <v>0</v>
      </c>
      <c r="R40" s="38">
        <f>'Investment Scenario'!R43</f>
        <v>0</v>
      </c>
      <c r="S40" s="38">
        <f>'Investment Scenario'!S43</f>
        <v>0</v>
      </c>
      <c r="T40" s="38">
        <f>'Investment Scenario'!T43</f>
        <v>0</v>
      </c>
      <c r="U40" s="38">
        <f>'Investment Scenario'!U43</f>
        <v>0</v>
      </c>
      <c r="V40" s="38">
        <f>'Investment Scenario'!V43</f>
        <v>0</v>
      </c>
      <c r="W40" s="38">
        <f>'Investment Scenario'!W43</f>
        <v>0</v>
      </c>
      <c r="X40" s="38">
        <f>'Investment Scenario'!X43</f>
        <v>0</v>
      </c>
      <c r="Y40" s="38">
        <f>'Investment Scenario'!Y43</f>
        <v>0</v>
      </c>
      <c r="Z40" s="38">
        <f>'Investment Scenario'!Z43</f>
        <v>0</v>
      </c>
      <c r="AA40" s="38">
        <f>'Investment Scenario'!AA43</f>
        <v>0</v>
      </c>
      <c r="AB40" s="38">
        <f>'Investment Scenario'!AB43</f>
        <v>0</v>
      </c>
      <c r="AC40" s="38">
        <f>'Investment Scenario'!AC43</f>
        <v>0</v>
      </c>
      <c r="AD40" s="38">
        <f>'Investment Scenario'!AD43</f>
        <v>0</v>
      </c>
      <c r="AE40" s="38">
        <f>'Investment Scenario'!AE43</f>
        <v>0</v>
      </c>
      <c r="AF40" s="38">
        <f>'Investment Scenario'!AF43</f>
        <v>0</v>
      </c>
      <c r="AG40" s="38">
        <f>'Investment Scenario'!AG43</f>
        <v>0</v>
      </c>
      <c r="AH40" s="38">
        <f>'Investment Scenario'!AH43</f>
        <v>0</v>
      </c>
      <c r="AI40" s="38">
        <f>'Investment Scenario'!AI43</f>
        <v>0</v>
      </c>
      <c r="AJ40" s="38">
        <f>'Investment Scenario'!AJ43</f>
        <v>0</v>
      </c>
      <c r="AK40" s="38">
        <f>'Investment Scenario'!AK43</f>
        <v>0</v>
      </c>
      <c r="AL40" s="38">
        <f>'Investment Scenario'!AL43</f>
        <v>0</v>
      </c>
      <c r="AM40" s="38">
        <f>'Investment Scenario'!AM43</f>
        <v>0</v>
      </c>
      <c r="AN40" s="38">
        <f>'Investment Scenario'!AN43</f>
        <v>0</v>
      </c>
      <c r="AO40" s="38">
        <f>'Investment Scenario'!AO43</f>
        <v>0</v>
      </c>
      <c r="AP40" s="38">
        <f>'Investment Scenario'!AP43</f>
        <v>0</v>
      </c>
      <c r="AQ40" s="38">
        <f>'Investment Scenario'!AQ43</f>
        <v>0</v>
      </c>
    </row>
    <row r="41" spans="1:43" x14ac:dyDescent="0.25">
      <c r="A41" s="17" t="s">
        <v>61</v>
      </c>
      <c r="B41" s="23" t="str">
        <f>IF(SUM(E41:AQ41)=B39*(B46),"součet v pořádku / sum is OK","součet v řádku nesedí")</f>
        <v>součet v pořádku / sum is OK</v>
      </c>
      <c r="C41" s="98"/>
      <c r="E41" s="36">
        <f>$B$39*(E51)</f>
        <v>0</v>
      </c>
      <c r="F41" s="36">
        <f>$B$39*(F51)</f>
        <v>0</v>
      </c>
      <c r="G41" s="36">
        <f>$B$39*(G51)</f>
        <v>0</v>
      </c>
      <c r="H41" s="36">
        <f t="shared" ref="H41:AQ41" si="2">$B$39*(H51)</f>
        <v>0</v>
      </c>
      <c r="I41" s="36">
        <f t="shared" si="2"/>
        <v>0</v>
      </c>
      <c r="J41" s="36">
        <f t="shared" si="2"/>
        <v>0</v>
      </c>
      <c r="K41" s="36">
        <f t="shared" si="2"/>
        <v>0</v>
      </c>
      <c r="L41" s="36">
        <f t="shared" si="2"/>
        <v>0</v>
      </c>
      <c r="M41" s="36">
        <f t="shared" si="2"/>
        <v>0</v>
      </c>
      <c r="N41" s="36">
        <f t="shared" si="2"/>
        <v>0</v>
      </c>
      <c r="O41" s="36">
        <f t="shared" si="2"/>
        <v>0</v>
      </c>
      <c r="P41" s="36">
        <f t="shared" si="2"/>
        <v>0</v>
      </c>
      <c r="Q41" s="36">
        <f t="shared" si="2"/>
        <v>0</v>
      </c>
      <c r="R41" s="36">
        <f t="shared" si="2"/>
        <v>0</v>
      </c>
      <c r="S41" s="36">
        <f t="shared" si="2"/>
        <v>0</v>
      </c>
      <c r="T41" s="36">
        <f t="shared" si="2"/>
        <v>0</v>
      </c>
      <c r="U41" s="36">
        <f t="shared" si="2"/>
        <v>0</v>
      </c>
      <c r="V41" s="36">
        <f t="shared" si="2"/>
        <v>0</v>
      </c>
      <c r="W41" s="36">
        <f t="shared" si="2"/>
        <v>0</v>
      </c>
      <c r="X41" s="36">
        <f t="shared" si="2"/>
        <v>0</v>
      </c>
      <c r="Y41" s="36">
        <f t="shared" si="2"/>
        <v>0</v>
      </c>
      <c r="Z41" s="36">
        <f t="shared" si="2"/>
        <v>0</v>
      </c>
      <c r="AA41" s="36">
        <f t="shared" si="2"/>
        <v>0</v>
      </c>
      <c r="AB41" s="36">
        <f t="shared" si="2"/>
        <v>0</v>
      </c>
      <c r="AC41" s="36">
        <f t="shared" si="2"/>
        <v>0</v>
      </c>
      <c r="AD41" s="36">
        <f t="shared" si="2"/>
        <v>0</v>
      </c>
      <c r="AE41" s="36">
        <f t="shared" si="2"/>
        <v>0</v>
      </c>
      <c r="AF41" s="36">
        <f t="shared" si="2"/>
        <v>0</v>
      </c>
      <c r="AG41" s="36">
        <f t="shared" si="2"/>
        <v>0</v>
      </c>
      <c r="AH41" s="36">
        <f t="shared" si="2"/>
        <v>0</v>
      </c>
      <c r="AI41" s="36">
        <f t="shared" si="2"/>
        <v>0</v>
      </c>
      <c r="AJ41" s="36">
        <f t="shared" si="2"/>
        <v>0</v>
      </c>
      <c r="AK41" s="36">
        <f t="shared" si="2"/>
        <v>0</v>
      </c>
      <c r="AL41" s="36">
        <f t="shared" si="2"/>
        <v>0</v>
      </c>
      <c r="AM41" s="36">
        <f t="shared" si="2"/>
        <v>0</v>
      </c>
      <c r="AN41" s="36">
        <f t="shared" si="2"/>
        <v>0</v>
      </c>
      <c r="AO41" s="36">
        <f t="shared" si="2"/>
        <v>0</v>
      </c>
      <c r="AP41" s="36">
        <f t="shared" si="2"/>
        <v>0</v>
      </c>
      <c r="AQ41" s="36">
        <f t="shared" si="2"/>
        <v>0</v>
      </c>
    </row>
    <row r="42" spans="1:43" x14ac:dyDescent="0.25">
      <c r="A42" s="17" t="s">
        <v>62</v>
      </c>
      <c r="B42" s="23" t="str">
        <f>IFERROR(IF(SUM(E42:AQ42)=SUM(E41:AQ41),"součet v pořádku / sum is OK","součet v řádku nesedí"),"Chyba: pravděpodobně není zadána Odpisová doba na ř. 44")</f>
        <v>Chyba: pravděpodobně není zadána Odpisová doba na ř. 44</v>
      </c>
      <c r="C42" s="98"/>
      <c r="E42" s="36"/>
      <c r="F42" s="36" t="e">
        <f>IF(SUM($E$42:E42)&gt;SUM($E$41:F41),0,IF((SUM($E$42:E42)+E42)&gt;SUM($E$41:F41),SUM($E$41:E41)-SUM($E$42:E42),E42+E41/$B$50))</f>
        <v>#DIV/0!</v>
      </c>
      <c r="G42" s="36" t="e">
        <f>IF(SUM($E$42:F42)&gt;SUM($E$41:G41),0,IF((SUM($E$42:F42)+F42)&gt;SUM($E$41:G41),SUM($E$41:F41)-SUM($E$42:F42),F42+F41/$B$50))</f>
        <v>#DIV/0!</v>
      </c>
      <c r="H42" s="36" t="e">
        <f>IF(SUM($E$42:G42)&gt;SUM($E$41:H41),0,IF((SUM($E$42:G42)+G42)&gt;SUM($E$41:H41),SUM($E$41:G41)-SUM($E$42:G42),G42+G41/$B$50))</f>
        <v>#DIV/0!</v>
      </c>
      <c r="I42" s="36" t="e">
        <f>IF(SUM($E$42:H42)&gt;SUM($E$41:I41),0,IF((SUM($E$42:H42)+H42)&gt;SUM($E$41:I41),SUM($E$41:H41)-SUM($E$42:H42),H42+H41/$B$50))</f>
        <v>#DIV/0!</v>
      </c>
      <c r="J42" s="36" t="e">
        <f>IF(SUM($E$42:I42)&gt;SUM($E$41:J41),0,IF((SUM($E$42:I42)+I42)&gt;SUM($E$41:J41),SUM($E$41:I41)-SUM($E$42:I42),I42+I41/$B$50))</f>
        <v>#DIV/0!</v>
      </c>
      <c r="K42" s="36" t="e">
        <f>IF(SUM($E$42:J42)&gt;SUM($E$41:K41),0,IF((SUM($E$42:J42)+J42)&gt;SUM($E$41:K41),SUM($E$41:J41)-SUM($E$42:J42),J42+J41/$B$50))</f>
        <v>#DIV/0!</v>
      </c>
      <c r="L42" s="36" t="e">
        <f>IF(SUM($E$42:K42)&gt;SUM($E$41:L41),0,IF((SUM($E$42:K42)+K42)&gt;SUM($E$41:L41),SUM($E$41:K41)-SUM($E$42:K42),K42+K41/$B$50))</f>
        <v>#DIV/0!</v>
      </c>
      <c r="M42" s="36" t="e">
        <f>IF(SUM($E$42:L42)&gt;SUM($E$41:M41),0,IF((SUM($E$42:L42)+L42)&gt;SUM($E$41:M41),SUM($E$41:L41)-SUM($E$42:L42),L42+L41/$B$50))</f>
        <v>#DIV/0!</v>
      </c>
      <c r="N42" s="36" t="e">
        <f>IF(SUM($E$42:M42)&gt;SUM($E$41:N41),0,IF((SUM($E$42:M42)+M42)&gt;SUM($E$41:N41),SUM($E$41:M41)-SUM($E$42:M42),M42+M41/$B$50))</f>
        <v>#DIV/0!</v>
      </c>
      <c r="O42" s="36" t="e">
        <f>IF(SUM($E$42:N42)&gt;SUM($E$41:O41),0,IF((SUM($E$42:N42)+N42)&gt;SUM($E$41:O41),SUM($E$41:N41)-SUM($E$42:N42),N42+N41/$B$50))</f>
        <v>#DIV/0!</v>
      </c>
      <c r="P42" s="36" t="e">
        <f>IF(SUM($E$42:O42)&gt;SUM($E$41:P41),0,IF((SUM($E$42:O42)+O42)&gt;SUM($E$41:P41),SUM($E$41:O41)-SUM($E$42:O42),O42+O41/$B$50))</f>
        <v>#DIV/0!</v>
      </c>
      <c r="Q42" s="36" t="e">
        <f>IF(SUM($E$42:P42)&gt;SUM($E$41:Q41),0,IF((SUM($E$42:P42)+P42)&gt;SUM($E$41:Q41),SUM($E$41:P41)-SUM($E$42:P42),P42+P41/$B$50))</f>
        <v>#DIV/0!</v>
      </c>
      <c r="R42" s="36" t="e">
        <f>IF(SUM($E$42:Q42)&gt;SUM($E$41:R41),0,IF((SUM($E$42:Q42)+Q42)&gt;SUM($E$41:R41),SUM($E$41:Q41)-SUM($E$42:Q42),Q42+Q41/$B$50))</f>
        <v>#DIV/0!</v>
      </c>
      <c r="S42" s="36" t="e">
        <f>IF(SUM($E$42:R42)&gt;SUM($E$41:S41),0,IF((SUM($E$42:R42)+R42)&gt;SUM($E$41:S41),SUM($E$41:R41)-SUM($E$42:R42),R42+R41/$B$50))</f>
        <v>#DIV/0!</v>
      </c>
      <c r="T42" s="36" t="e">
        <f>IF(SUM($E$42:S42)&gt;SUM($E$41:T41),0,IF((SUM($E$42:S42)+S42)&gt;SUM($E$41:T41),SUM($E$41:S41)-SUM($E$42:S42),S42+S41/$B$50))</f>
        <v>#DIV/0!</v>
      </c>
      <c r="U42" s="36" t="e">
        <f>IF(SUM($E$42:T42)&gt;SUM($E$41:U41),0,IF((SUM($E$42:T42)+T42)&gt;SUM($E$41:U41),SUM($E$41:T41)-SUM($E$42:T42),T42+T41/$B$50))</f>
        <v>#DIV/0!</v>
      </c>
      <c r="V42" s="36" t="e">
        <f>IF(SUM($E$42:U42)&gt;SUM($E$41:V41),0,IF((SUM($E$42:U42)+U42)&gt;SUM($E$41:V41),SUM($E$41:U41)-SUM($E$42:U42),U42+U41/$B$50))</f>
        <v>#DIV/0!</v>
      </c>
      <c r="W42" s="36" t="e">
        <f>IF(SUM($E$42:V42)&gt;SUM($E$41:W41),0,IF((SUM($E$42:V42)+V42)&gt;SUM($E$41:W41),SUM($E$41:V41)-SUM($E$42:V42),V42+V41/$B$50))</f>
        <v>#DIV/0!</v>
      </c>
      <c r="X42" s="36" t="e">
        <f>IF(SUM($E$42:W42)&gt;SUM($E$41:X41),0,IF((SUM($E$42:W42)+W42)&gt;SUM($E$41:X41),SUM($E$41:W41)-SUM($E$42:W42),W42+W41/$B$50))</f>
        <v>#DIV/0!</v>
      </c>
      <c r="Y42" s="36" t="e">
        <f>IF(SUM($E$42:X42)&gt;SUM($E$41:Y41),0,IF((SUM($E$42:X42)+X42)&gt;SUM($E$41:Y41),SUM($E$41:X41)-SUM($E$42:X42),X42+X41/$B$50))</f>
        <v>#DIV/0!</v>
      </c>
      <c r="Z42" s="36" t="e">
        <f>IF(SUM($E$42:Y42)&gt;SUM($E$41:Z41),0,IF((SUM($E$42:Y42)+Y42)&gt;SUM($E$41:Z41),SUM($E$41:Y41)-SUM($E$42:Y42),Y42+Y41/$B$50))</f>
        <v>#DIV/0!</v>
      </c>
      <c r="AA42" s="36" t="e">
        <f>IF(SUM($E$42:Z42)&gt;SUM($E$41:AA41),0,IF((SUM($E$42:Z42)+Z42)&gt;SUM($E$41:AA41),SUM($E$41:Z41)-SUM($E$42:Z42),Z42+Z41/$B$50))</f>
        <v>#DIV/0!</v>
      </c>
      <c r="AB42" s="36" t="e">
        <f>IF(SUM($E$42:AA42)&gt;SUM($E$41:AB41),0,IF((SUM($E$42:AA42)+AA42)&gt;SUM($E$41:AB41),SUM($E$41:AA41)-SUM($E$42:AA42),AA42+AA41/$B$50))</f>
        <v>#DIV/0!</v>
      </c>
      <c r="AC42" s="36" t="e">
        <f>IF(SUM($E$42:AB42)&gt;SUM($E$41:AC41),0,IF((SUM($E$42:AB42)+AB42)&gt;SUM($E$41:AC41),SUM($E$41:AB41)-SUM($E$42:AB42),AB42+AB41/$B$50))</f>
        <v>#DIV/0!</v>
      </c>
      <c r="AD42" s="36" t="e">
        <f>IF(SUM($E$42:AC42)&gt;SUM($E$41:AD41),0,IF((SUM($E$42:AC42)+AC42)&gt;SUM($E$41:AD41),SUM($E$41:AC41)-SUM($E$42:AC42),AC42+AC41/$B$50))</f>
        <v>#DIV/0!</v>
      </c>
      <c r="AE42" s="36" t="e">
        <f>IF(SUM($E$42:AD42)&gt;SUM($E$41:AE41),0,IF((SUM($E$42:AD42)+AD42)&gt;SUM($E$41:AE41),SUM($E$41:AD41)-SUM($E$42:AD42),AD42+AD41/$B$50))</f>
        <v>#DIV/0!</v>
      </c>
      <c r="AF42" s="36" t="e">
        <f>IF(SUM($E$42:AE42)&gt;SUM($E$41:AF41),0,IF((SUM($E$42:AE42)+AE42)&gt;SUM($E$41:AF41),SUM($E$41:AE41)-SUM($E$42:AE42),AE42+AE41/$B$50))</f>
        <v>#DIV/0!</v>
      </c>
      <c r="AG42" s="36" t="e">
        <f>IF(SUM($E$42:AF42)&gt;SUM($E$41:AG41),0,IF((SUM($E$42:AF42)+AF42)&gt;SUM($E$41:AG41),SUM($E$41:AF41)-SUM($E$42:AF42),AF42+AF41/$B$50))</f>
        <v>#DIV/0!</v>
      </c>
      <c r="AH42" s="36" t="e">
        <f>IF(SUM($E$42:AG42)&gt;SUM($E$41:AH41),0,IF((SUM($E$42:AG42)+AG42)&gt;SUM($E$41:AH41),SUM($E$41:AG41)-SUM($E$42:AG42),AG42+AG41/$B$50))</f>
        <v>#DIV/0!</v>
      </c>
      <c r="AI42" s="36" t="e">
        <f>IF(SUM($E$42:AH42)&gt;SUM($E$41:AI41),0,IF((SUM($E$42:AH42)+AH42)&gt;SUM($E$41:AI41),SUM($E$41:AH41)-SUM($E$42:AH42),AH42+AH41/$B$50))</f>
        <v>#DIV/0!</v>
      </c>
      <c r="AJ42" s="36" t="e">
        <f>IF(SUM($E$42:AI42)&gt;SUM($E$41:AJ41),0,IF((SUM($E$42:AI42)+AI42)&gt;SUM($E$41:AJ41),SUM($E$41:AI41)-SUM($E$42:AI42),AI42+AI41/$B$50))</f>
        <v>#DIV/0!</v>
      </c>
      <c r="AK42" s="36" t="e">
        <f>IF(SUM($E$42:AJ42)&gt;SUM($E$41:AK41),0,IF((SUM($E$42:AJ42)+AJ42)&gt;SUM($E$41:AK41),SUM($E$41:AJ41)-SUM($E$42:AJ42),AJ42+AJ41/$B$50))</f>
        <v>#DIV/0!</v>
      </c>
      <c r="AL42" s="36" t="e">
        <f>IF(SUM($E$42:AK42)&gt;SUM($E$41:AL41),0,IF((SUM($E$42:AK42)+AK42)&gt;SUM($E$41:AL41),SUM($E$41:AK41)-SUM($E$42:AK42),AK42+AK41/$B$50))</f>
        <v>#DIV/0!</v>
      </c>
      <c r="AM42" s="36" t="e">
        <f>IF(SUM($E$42:AL42)&gt;SUM($E$41:AM41),0,IF((SUM($E$42:AL42)+AL42)&gt;SUM($E$41:AM41),SUM($E$41:AL41)-SUM($E$42:AL42),AL42+AL41/$B$50))</f>
        <v>#DIV/0!</v>
      </c>
      <c r="AN42" s="36" t="e">
        <f>IF(SUM($E$42:AM42)&gt;SUM($E$41:AN41),0,IF((SUM($E$42:AM42)+AM42)&gt;SUM($E$41:AN41),SUM($E$41:AM41)-SUM($E$42:AM42),AM42+AM41/$B$50))</f>
        <v>#DIV/0!</v>
      </c>
      <c r="AO42" s="36" t="e">
        <f>IF(SUM($E$42:AN42)&gt;SUM($E$41:AO41),0,IF((SUM($E$42:AN42)+AN42)&gt;SUM($E$41:AO41),SUM($E$41:AN41)-SUM($E$42:AN42),AN42+AN41/$B$50))</f>
        <v>#DIV/0!</v>
      </c>
      <c r="AP42" s="36" t="e">
        <f>IF(SUM($E$42:AO42)&gt;SUM($E$41:AP41),0,IF((SUM($E$42:AO42)+AO42)&gt;SUM($E$41:AP41),SUM($E$41:AO41)-SUM($E$42:AO42),AO42+AO41/$B$50))</f>
        <v>#DIV/0!</v>
      </c>
      <c r="AQ42" s="36" t="e">
        <f>IF(SUM($E$42:AP42)&gt;SUM($E$41:AQ41),0,IF((SUM($E$42:AP42)+AP42)&gt;SUM($E$41:AQ41),SUM($E$41:AP41)-SUM($E$42:AP42),AP42+AP41/$B$50))</f>
        <v>#DIV/0!</v>
      </c>
    </row>
    <row r="43" spans="1:43" x14ac:dyDescent="0.25">
      <c r="A43" s="17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</row>
    <row r="44" spans="1:43" x14ac:dyDescent="0.25">
      <c r="A44" s="107" t="s">
        <v>63</v>
      </c>
    </row>
    <row r="45" spans="1:43" x14ac:dyDescent="0.25">
      <c r="A45" s="28" t="s">
        <v>176</v>
      </c>
      <c r="B45" s="37"/>
    </row>
    <row r="46" spans="1:43" x14ac:dyDescent="0.25">
      <c r="A46" s="28" t="s">
        <v>191</v>
      </c>
      <c r="B46" s="37"/>
      <c r="C46" s="24"/>
      <c r="D46" s="24"/>
      <c r="E46" s="20" t="s">
        <v>1</v>
      </c>
    </row>
    <row r="47" spans="1:43" x14ac:dyDescent="0.25">
      <c r="A47" s="28" t="s">
        <v>190</v>
      </c>
      <c r="B47" s="37"/>
      <c r="C47" s="24"/>
      <c r="D47" s="24"/>
      <c r="E47" s="20"/>
    </row>
    <row r="48" spans="1:43" x14ac:dyDescent="0.25">
      <c r="A48" s="28"/>
      <c r="B48" s="25" t="str">
        <f>IF(B47&lt;=0.03*B46,"výdaje na TDI jsou v pořádku / sum is OK","TDI nad 3% realizace")</f>
        <v>výdaje na TDI jsou v pořádku / sum is OK</v>
      </c>
      <c r="C48" s="24"/>
      <c r="D48" s="24"/>
      <c r="E48" s="20"/>
    </row>
    <row r="49" spans="1:43" x14ac:dyDescent="0.25">
      <c r="A49" s="17" t="s">
        <v>120</v>
      </c>
      <c r="B49" s="19">
        <f>B46+B47</f>
        <v>0</v>
      </c>
      <c r="C49" s="24"/>
      <c r="D49" s="24"/>
      <c r="E49" s="20"/>
    </row>
    <row r="50" spans="1:43" x14ac:dyDescent="0.25">
      <c r="A50" s="28" t="s">
        <v>64</v>
      </c>
      <c r="B50" s="11">
        <f>'Investment Scenario'!B54</f>
        <v>0</v>
      </c>
      <c r="C50" s="16"/>
      <c r="D50" s="16"/>
      <c r="E50" s="20"/>
    </row>
    <row r="51" spans="1:43" s="1" customFormat="1" x14ac:dyDescent="0.25">
      <c r="A51" s="107" t="s">
        <v>121</v>
      </c>
      <c r="B51" s="25" t="str">
        <f>IF(SUM(E51:AQ51)=B49,"součet v pořádku / sum is OK","součet v řádku nesedí")</f>
        <v>součet v pořádku / sum is OK</v>
      </c>
      <c r="D51" s="26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</row>
    <row r="52" spans="1:43" x14ac:dyDescent="0.25">
      <c r="A52" s="17"/>
      <c r="D52" s="16"/>
    </row>
    <row r="53" spans="1:43" x14ac:dyDescent="0.25">
      <c r="A53" s="107" t="s">
        <v>65</v>
      </c>
      <c r="D53" s="16"/>
    </row>
    <row r="54" spans="1:43" s="27" customFormat="1" x14ac:dyDescent="0.25">
      <c r="A54" s="108" t="s">
        <v>140</v>
      </c>
      <c r="B54" s="15" t="s">
        <v>109</v>
      </c>
      <c r="C54" s="15" t="s">
        <v>110</v>
      </c>
      <c r="D54" s="16"/>
    </row>
    <row r="55" spans="1:43" x14ac:dyDescent="0.25">
      <c r="A55" s="176" t="s">
        <v>67</v>
      </c>
      <c r="B55" s="177"/>
      <c r="C55" s="39"/>
      <c r="D55" s="16"/>
      <c r="E55" s="37"/>
      <c r="F55" s="37"/>
      <c r="G55" s="37"/>
      <c r="H55" s="37"/>
      <c r="I55" s="37"/>
      <c r="J55" s="42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</row>
    <row r="56" spans="1:43" x14ac:dyDescent="0.25">
      <c r="A56" s="109" t="s">
        <v>68</v>
      </c>
      <c r="D56" s="1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</row>
    <row r="57" spans="1:43" x14ac:dyDescent="0.25">
      <c r="A57" s="109" t="s">
        <v>69</v>
      </c>
      <c r="D57" s="16"/>
      <c r="E57" s="43" t="str">
        <f>IFERROR(E55/E56,"")</f>
        <v/>
      </c>
      <c r="F57" s="43" t="str">
        <f t="shared" ref="F57:AQ57" si="3">IFERROR(F55/F56,"")</f>
        <v/>
      </c>
      <c r="G57" s="43" t="str">
        <f t="shared" si="3"/>
        <v/>
      </c>
      <c r="H57" s="43" t="str">
        <f t="shared" si="3"/>
        <v/>
      </c>
      <c r="I57" s="43" t="str">
        <f t="shared" si="3"/>
        <v/>
      </c>
      <c r="J57" s="43" t="str">
        <f t="shared" si="3"/>
        <v/>
      </c>
      <c r="K57" s="43" t="str">
        <f t="shared" si="3"/>
        <v/>
      </c>
      <c r="L57" s="43" t="str">
        <f t="shared" si="3"/>
        <v/>
      </c>
      <c r="M57" s="43" t="str">
        <f t="shared" si="3"/>
        <v/>
      </c>
      <c r="N57" s="43" t="str">
        <f t="shared" si="3"/>
        <v/>
      </c>
      <c r="O57" s="43" t="str">
        <f t="shared" si="3"/>
        <v/>
      </c>
      <c r="P57" s="43" t="str">
        <f t="shared" si="3"/>
        <v/>
      </c>
      <c r="Q57" s="43" t="str">
        <f t="shared" si="3"/>
        <v/>
      </c>
      <c r="R57" s="43" t="str">
        <f t="shared" si="3"/>
        <v/>
      </c>
      <c r="S57" s="43" t="str">
        <f t="shared" si="3"/>
        <v/>
      </c>
      <c r="T57" s="43" t="str">
        <f t="shared" si="3"/>
        <v/>
      </c>
      <c r="U57" s="43" t="str">
        <f t="shared" si="3"/>
        <v/>
      </c>
      <c r="V57" s="43" t="str">
        <f t="shared" si="3"/>
        <v/>
      </c>
      <c r="W57" s="43" t="str">
        <f t="shared" si="3"/>
        <v/>
      </c>
      <c r="X57" s="43" t="str">
        <f t="shared" si="3"/>
        <v/>
      </c>
      <c r="Y57" s="43" t="str">
        <f t="shared" si="3"/>
        <v/>
      </c>
      <c r="Z57" s="43" t="str">
        <f t="shared" si="3"/>
        <v/>
      </c>
      <c r="AA57" s="43" t="str">
        <f t="shared" si="3"/>
        <v/>
      </c>
      <c r="AB57" s="43" t="str">
        <f t="shared" si="3"/>
        <v/>
      </c>
      <c r="AC57" s="43" t="str">
        <f t="shared" si="3"/>
        <v/>
      </c>
      <c r="AD57" s="43" t="str">
        <f t="shared" si="3"/>
        <v/>
      </c>
      <c r="AE57" s="43" t="str">
        <f t="shared" si="3"/>
        <v/>
      </c>
      <c r="AF57" s="43" t="str">
        <f t="shared" si="3"/>
        <v/>
      </c>
      <c r="AG57" s="43" t="str">
        <f t="shared" si="3"/>
        <v/>
      </c>
      <c r="AH57" s="43" t="str">
        <f t="shared" si="3"/>
        <v/>
      </c>
      <c r="AI57" s="43" t="str">
        <f t="shared" si="3"/>
        <v/>
      </c>
      <c r="AJ57" s="43" t="str">
        <f t="shared" si="3"/>
        <v/>
      </c>
      <c r="AK57" s="43" t="str">
        <f t="shared" si="3"/>
        <v/>
      </c>
      <c r="AL57" s="43" t="str">
        <f t="shared" si="3"/>
        <v/>
      </c>
      <c r="AM57" s="43" t="str">
        <f t="shared" si="3"/>
        <v/>
      </c>
      <c r="AN57" s="43" t="str">
        <f t="shared" si="3"/>
        <v/>
      </c>
      <c r="AO57" s="43" t="str">
        <f t="shared" si="3"/>
        <v/>
      </c>
      <c r="AP57" s="43" t="str">
        <f t="shared" si="3"/>
        <v/>
      </c>
      <c r="AQ57" s="43" t="str">
        <f t="shared" si="3"/>
        <v/>
      </c>
    </row>
    <row r="58" spans="1:43" x14ac:dyDescent="0.25">
      <c r="A58" s="176" t="s">
        <v>72</v>
      </c>
      <c r="B58" s="37"/>
      <c r="C58" s="39"/>
      <c r="D58" s="16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</row>
    <row r="59" spans="1:43" x14ac:dyDescent="0.25">
      <c r="A59" s="109" t="s">
        <v>70</v>
      </c>
      <c r="D59" s="16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</row>
    <row r="60" spans="1:43" x14ac:dyDescent="0.25">
      <c r="A60" s="109" t="s">
        <v>71</v>
      </c>
      <c r="D60" s="16"/>
      <c r="E60" s="43" t="str">
        <f t="shared" ref="E60:AQ60" si="4">IFERROR(E58/E59,"")</f>
        <v/>
      </c>
      <c r="F60" s="43" t="str">
        <f t="shared" si="4"/>
        <v/>
      </c>
      <c r="G60" s="43" t="str">
        <f t="shared" si="4"/>
        <v/>
      </c>
      <c r="H60" s="43" t="str">
        <f t="shared" si="4"/>
        <v/>
      </c>
      <c r="I60" s="43" t="str">
        <f t="shared" si="4"/>
        <v/>
      </c>
      <c r="J60" s="43" t="str">
        <f t="shared" si="4"/>
        <v/>
      </c>
      <c r="K60" s="43" t="str">
        <f t="shared" si="4"/>
        <v/>
      </c>
      <c r="L60" s="43" t="str">
        <f t="shared" si="4"/>
        <v/>
      </c>
      <c r="M60" s="43" t="str">
        <f t="shared" si="4"/>
        <v/>
      </c>
      <c r="N60" s="43" t="str">
        <f t="shared" si="4"/>
        <v/>
      </c>
      <c r="O60" s="43" t="str">
        <f t="shared" si="4"/>
        <v/>
      </c>
      <c r="P60" s="43" t="str">
        <f t="shared" si="4"/>
        <v/>
      </c>
      <c r="Q60" s="43" t="str">
        <f t="shared" si="4"/>
        <v/>
      </c>
      <c r="R60" s="43" t="str">
        <f t="shared" si="4"/>
        <v/>
      </c>
      <c r="S60" s="43" t="str">
        <f t="shared" si="4"/>
        <v/>
      </c>
      <c r="T60" s="43" t="str">
        <f t="shared" si="4"/>
        <v/>
      </c>
      <c r="U60" s="43" t="str">
        <f t="shared" si="4"/>
        <v/>
      </c>
      <c r="V60" s="43" t="str">
        <f t="shared" si="4"/>
        <v/>
      </c>
      <c r="W60" s="43" t="str">
        <f t="shared" si="4"/>
        <v/>
      </c>
      <c r="X60" s="43" t="str">
        <f t="shared" si="4"/>
        <v/>
      </c>
      <c r="Y60" s="43" t="str">
        <f t="shared" si="4"/>
        <v/>
      </c>
      <c r="Z60" s="43" t="str">
        <f t="shared" si="4"/>
        <v/>
      </c>
      <c r="AA60" s="43" t="str">
        <f t="shared" si="4"/>
        <v/>
      </c>
      <c r="AB60" s="43" t="str">
        <f t="shared" si="4"/>
        <v/>
      </c>
      <c r="AC60" s="43" t="str">
        <f t="shared" si="4"/>
        <v/>
      </c>
      <c r="AD60" s="43" t="str">
        <f t="shared" si="4"/>
        <v/>
      </c>
      <c r="AE60" s="43" t="str">
        <f t="shared" si="4"/>
        <v/>
      </c>
      <c r="AF60" s="43" t="str">
        <f t="shared" si="4"/>
        <v/>
      </c>
      <c r="AG60" s="43" t="str">
        <f t="shared" si="4"/>
        <v/>
      </c>
      <c r="AH60" s="43" t="str">
        <f t="shared" si="4"/>
        <v/>
      </c>
      <c r="AI60" s="43" t="str">
        <f t="shared" si="4"/>
        <v/>
      </c>
      <c r="AJ60" s="43" t="str">
        <f t="shared" si="4"/>
        <v/>
      </c>
      <c r="AK60" s="43" t="str">
        <f t="shared" si="4"/>
        <v/>
      </c>
      <c r="AL60" s="43" t="str">
        <f t="shared" si="4"/>
        <v/>
      </c>
      <c r="AM60" s="43" t="str">
        <f t="shared" si="4"/>
        <v/>
      </c>
      <c r="AN60" s="43" t="str">
        <f t="shared" si="4"/>
        <v/>
      </c>
      <c r="AO60" s="43" t="str">
        <f t="shared" si="4"/>
        <v/>
      </c>
      <c r="AP60" s="43" t="str">
        <f t="shared" si="4"/>
        <v/>
      </c>
      <c r="AQ60" s="43" t="str">
        <f t="shared" si="4"/>
        <v/>
      </c>
    </row>
    <row r="61" spans="1:43" x14ac:dyDescent="0.25">
      <c r="A61" s="176" t="s">
        <v>73</v>
      </c>
      <c r="B61" s="37"/>
      <c r="C61" s="39"/>
      <c r="D61" s="16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</row>
    <row r="62" spans="1:43" x14ac:dyDescent="0.25">
      <c r="A62" s="109" t="s">
        <v>74</v>
      </c>
      <c r="D62" s="16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</row>
    <row r="63" spans="1:43" x14ac:dyDescent="0.25">
      <c r="A63" s="109" t="s">
        <v>75</v>
      </c>
      <c r="D63" s="16"/>
      <c r="E63" s="43" t="str">
        <f t="shared" ref="E63:AQ63" si="5">IFERROR(E61/E62,"")</f>
        <v/>
      </c>
      <c r="F63" s="43" t="str">
        <f t="shared" si="5"/>
        <v/>
      </c>
      <c r="G63" s="43" t="str">
        <f t="shared" si="5"/>
        <v/>
      </c>
      <c r="H63" s="43" t="str">
        <f t="shared" si="5"/>
        <v/>
      </c>
      <c r="I63" s="43" t="str">
        <f t="shared" si="5"/>
        <v/>
      </c>
      <c r="J63" s="43" t="str">
        <f t="shared" si="5"/>
        <v/>
      </c>
      <c r="K63" s="43" t="str">
        <f t="shared" si="5"/>
        <v/>
      </c>
      <c r="L63" s="43" t="str">
        <f t="shared" si="5"/>
        <v/>
      </c>
      <c r="M63" s="43" t="str">
        <f t="shared" si="5"/>
        <v/>
      </c>
      <c r="N63" s="43" t="str">
        <f t="shared" si="5"/>
        <v/>
      </c>
      <c r="O63" s="43" t="str">
        <f t="shared" si="5"/>
        <v/>
      </c>
      <c r="P63" s="43" t="str">
        <f t="shared" si="5"/>
        <v/>
      </c>
      <c r="Q63" s="43" t="str">
        <f t="shared" si="5"/>
        <v/>
      </c>
      <c r="R63" s="43" t="str">
        <f t="shared" si="5"/>
        <v/>
      </c>
      <c r="S63" s="43" t="str">
        <f t="shared" si="5"/>
        <v/>
      </c>
      <c r="T63" s="43" t="str">
        <f t="shared" si="5"/>
        <v/>
      </c>
      <c r="U63" s="43" t="str">
        <f t="shared" si="5"/>
        <v/>
      </c>
      <c r="V63" s="43" t="str">
        <f t="shared" si="5"/>
        <v/>
      </c>
      <c r="W63" s="43" t="str">
        <f t="shared" si="5"/>
        <v/>
      </c>
      <c r="X63" s="43" t="str">
        <f t="shared" si="5"/>
        <v/>
      </c>
      <c r="Y63" s="43" t="str">
        <f t="shared" si="5"/>
        <v/>
      </c>
      <c r="Z63" s="43" t="str">
        <f t="shared" si="5"/>
        <v/>
      </c>
      <c r="AA63" s="43" t="str">
        <f t="shared" si="5"/>
        <v/>
      </c>
      <c r="AB63" s="43" t="str">
        <f t="shared" si="5"/>
        <v/>
      </c>
      <c r="AC63" s="43" t="str">
        <f t="shared" si="5"/>
        <v/>
      </c>
      <c r="AD63" s="43" t="str">
        <f t="shared" si="5"/>
        <v/>
      </c>
      <c r="AE63" s="43" t="str">
        <f t="shared" si="5"/>
        <v/>
      </c>
      <c r="AF63" s="43" t="str">
        <f t="shared" si="5"/>
        <v/>
      </c>
      <c r="AG63" s="43" t="str">
        <f t="shared" si="5"/>
        <v/>
      </c>
      <c r="AH63" s="43" t="str">
        <f t="shared" si="5"/>
        <v/>
      </c>
      <c r="AI63" s="43" t="str">
        <f t="shared" si="5"/>
        <v/>
      </c>
      <c r="AJ63" s="43" t="str">
        <f t="shared" si="5"/>
        <v/>
      </c>
      <c r="AK63" s="43" t="str">
        <f t="shared" si="5"/>
        <v/>
      </c>
      <c r="AL63" s="43" t="str">
        <f t="shared" si="5"/>
        <v/>
      </c>
      <c r="AM63" s="43" t="str">
        <f t="shared" si="5"/>
        <v/>
      </c>
      <c r="AN63" s="43" t="str">
        <f t="shared" si="5"/>
        <v/>
      </c>
      <c r="AO63" s="43" t="str">
        <f t="shared" si="5"/>
        <v/>
      </c>
      <c r="AP63" s="43" t="str">
        <f t="shared" si="5"/>
        <v/>
      </c>
      <c r="AQ63" s="43" t="str">
        <f t="shared" si="5"/>
        <v/>
      </c>
    </row>
    <row r="64" spans="1:43" x14ac:dyDescent="0.25">
      <c r="A64" s="176" t="s">
        <v>76</v>
      </c>
      <c r="B64" s="37"/>
      <c r="C64" s="16"/>
      <c r="D64" s="16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</row>
    <row r="65" spans="1:43" x14ac:dyDescent="0.25">
      <c r="A65" s="176" t="s">
        <v>141</v>
      </c>
      <c r="C65" s="16"/>
      <c r="D65" s="16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</row>
    <row r="66" spans="1:43" x14ac:dyDescent="0.25">
      <c r="A66" s="109" t="s">
        <v>150</v>
      </c>
      <c r="C66" s="16"/>
      <c r="D66" s="16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</row>
    <row r="67" spans="1:43" x14ac:dyDescent="0.25">
      <c r="A67" s="109" t="s">
        <v>142</v>
      </c>
      <c r="C67" s="16"/>
      <c r="D67" s="16"/>
      <c r="E67" s="43" t="str">
        <f>IFERROR(E65/E66/1000,"")</f>
        <v/>
      </c>
      <c r="F67" s="43" t="str">
        <f t="shared" ref="F67:AQ67" si="6">IFERROR(F65/F66/1000,"")</f>
        <v/>
      </c>
      <c r="G67" s="43" t="str">
        <f t="shared" si="6"/>
        <v/>
      </c>
      <c r="H67" s="43" t="str">
        <f t="shared" si="6"/>
        <v/>
      </c>
      <c r="I67" s="43" t="str">
        <f t="shared" si="6"/>
        <v/>
      </c>
      <c r="J67" s="43" t="str">
        <f t="shared" si="6"/>
        <v/>
      </c>
      <c r="K67" s="43" t="str">
        <f t="shared" si="6"/>
        <v/>
      </c>
      <c r="L67" s="43" t="str">
        <f t="shared" si="6"/>
        <v/>
      </c>
      <c r="M67" s="43" t="str">
        <f t="shared" si="6"/>
        <v/>
      </c>
      <c r="N67" s="43" t="str">
        <f t="shared" si="6"/>
        <v/>
      </c>
      <c r="O67" s="43" t="str">
        <f t="shared" si="6"/>
        <v/>
      </c>
      <c r="P67" s="43" t="str">
        <f t="shared" si="6"/>
        <v/>
      </c>
      <c r="Q67" s="43" t="str">
        <f t="shared" si="6"/>
        <v/>
      </c>
      <c r="R67" s="43" t="str">
        <f t="shared" si="6"/>
        <v/>
      </c>
      <c r="S67" s="43" t="str">
        <f t="shared" si="6"/>
        <v/>
      </c>
      <c r="T67" s="43" t="str">
        <f t="shared" si="6"/>
        <v/>
      </c>
      <c r="U67" s="43" t="str">
        <f t="shared" si="6"/>
        <v/>
      </c>
      <c r="V67" s="43" t="str">
        <f t="shared" si="6"/>
        <v/>
      </c>
      <c r="W67" s="43" t="str">
        <f t="shared" si="6"/>
        <v/>
      </c>
      <c r="X67" s="43" t="str">
        <f t="shared" si="6"/>
        <v/>
      </c>
      <c r="Y67" s="43" t="str">
        <f t="shared" si="6"/>
        <v/>
      </c>
      <c r="Z67" s="43" t="str">
        <f t="shared" si="6"/>
        <v/>
      </c>
      <c r="AA67" s="43" t="str">
        <f t="shared" si="6"/>
        <v/>
      </c>
      <c r="AB67" s="43" t="str">
        <f t="shared" si="6"/>
        <v/>
      </c>
      <c r="AC67" s="43" t="str">
        <f t="shared" si="6"/>
        <v/>
      </c>
      <c r="AD67" s="43" t="str">
        <f t="shared" si="6"/>
        <v/>
      </c>
      <c r="AE67" s="43" t="str">
        <f t="shared" si="6"/>
        <v/>
      </c>
      <c r="AF67" s="43" t="str">
        <f t="shared" si="6"/>
        <v/>
      </c>
      <c r="AG67" s="43" t="str">
        <f t="shared" si="6"/>
        <v/>
      </c>
      <c r="AH67" s="43" t="str">
        <f t="shared" si="6"/>
        <v/>
      </c>
      <c r="AI67" s="43" t="str">
        <f t="shared" si="6"/>
        <v/>
      </c>
      <c r="AJ67" s="43" t="str">
        <f t="shared" si="6"/>
        <v/>
      </c>
      <c r="AK67" s="43" t="str">
        <f t="shared" si="6"/>
        <v/>
      </c>
      <c r="AL67" s="43" t="str">
        <f t="shared" si="6"/>
        <v/>
      </c>
      <c r="AM67" s="43" t="str">
        <f t="shared" si="6"/>
        <v/>
      </c>
      <c r="AN67" s="43" t="str">
        <f t="shared" si="6"/>
        <v/>
      </c>
      <c r="AO67" s="43" t="str">
        <f t="shared" si="6"/>
        <v/>
      </c>
      <c r="AP67" s="43" t="str">
        <f t="shared" si="6"/>
        <v/>
      </c>
      <c r="AQ67" s="43" t="str">
        <f t="shared" si="6"/>
        <v/>
      </c>
    </row>
    <row r="68" spans="1:43" x14ac:dyDescent="0.25">
      <c r="A68" s="176" t="s">
        <v>143</v>
      </c>
      <c r="C68" s="16"/>
      <c r="D68" s="16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</row>
    <row r="69" spans="1:43" x14ac:dyDescent="0.25">
      <c r="A69" s="109" t="s">
        <v>154</v>
      </c>
      <c r="C69" s="16"/>
      <c r="D69" s="16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</row>
    <row r="70" spans="1:43" x14ac:dyDescent="0.25">
      <c r="A70" s="109" t="s">
        <v>144</v>
      </c>
      <c r="B70" s="1"/>
      <c r="C70" s="16"/>
      <c r="D70" s="16"/>
      <c r="E70" s="43" t="str">
        <f>IFERROR(E68/E69/1000,"")</f>
        <v/>
      </c>
      <c r="F70" s="43" t="str">
        <f t="shared" ref="F70:AQ70" si="7">IFERROR(F68/F69/1000,"")</f>
        <v/>
      </c>
      <c r="G70" s="43" t="str">
        <f t="shared" si="7"/>
        <v/>
      </c>
      <c r="H70" s="43" t="str">
        <f t="shared" si="7"/>
        <v/>
      </c>
      <c r="I70" s="43" t="str">
        <f t="shared" si="7"/>
        <v/>
      </c>
      <c r="J70" s="43" t="str">
        <f t="shared" si="7"/>
        <v/>
      </c>
      <c r="K70" s="43" t="str">
        <f t="shared" si="7"/>
        <v/>
      </c>
      <c r="L70" s="43" t="str">
        <f t="shared" si="7"/>
        <v/>
      </c>
      <c r="M70" s="43" t="str">
        <f t="shared" si="7"/>
        <v/>
      </c>
      <c r="N70" s="43" t="str">
        <f t="shared" si="7"/>
        <v/>
      </c>
      <c r="O70" s="43" t="str">
        <f t="shared" si="7"/>
        <v/>
      </c>
      <c r="P70" s="43" t="str">
        <f t="shared" si="7"/>
        <v/>
      </c>
      <c r="Q70" s="43" t="str">
        <f t="shared" si="7"/>
        <v/>
      </c>
      <c r="R70" s="43" t="str">
        <f t="shared" si="7"/>
        <v/>
      </c>
      <c r="S70" s="43" t="str">
        <f t="shared" si="7"/>
        <v/>
      </c>
      <c r="T70" s="43" t="str">
        <f t="shared" si="7"/>
        <v/>
      </c>
      <c r="U70" s="43" t="str">
        <f t="shared" si="7"/>
        <v/>
      </c>
      <c r="V70" s="43" t="str">
        <f t="shared" si="7"/>
        <v/>
      </c>
      <c r="W70" s="43" t="str">
        <f t="shared" si="7"/>
        <v/>
      </c>
      <c r="X70" s="43" t="str">
        <f t="shared" si="7"/>
        <v/>
      </c>
      <c r="Y70" s="43" t="str">
        <f t="shared" si="7"/>
        <v/>
      </c>
      <c r="Z70" s="43" t="str">
        <f t="shared" si="7"/>
        <v/>
      </c>
      <c r="AA70" s="43" t="str">
        <f t="shared" si="7"/>
        <v/>
      </c>
      <c r="AB70" s="43" t="str">
        <f t="shared" si="7"/>
        <v/>
      </c>
      <c r="AC70" s="43" t="str">
        <f t="shared" si="7"/>
        <v/>
      </c>
      <c r="AD70" s="43" t="str">
        <f t="shared" si="7"/>
        <v/>
      </c>
      <c r="AE70" s="43" t="str">
        <f t="shared" si="7"/>
        <v/>
      </c>
      <c r="AF70" s="43" t="str">
        <f t="shared" si="7"/>
        <v/>
      </c>
      <c r="AG70" s="43" t="str">
        <f t="shared" si="7"/>
        <v/>
      </c>
      <c r="AH70" s="43" t="str">
        <f t="shared" si="7"/>
        <v/>
      </c>
      <c r="AI70" s="43" t="str">
        <f t="shared" si="7"/>
        <v/>
      </c>
      <c r="AJ70" s="43" t="str">
        <f t="shared" si="7"/>
        <v/>
      </c>
      <c r="AK70" s="43" t="str">
        <f t="shared" si="7"/>
        <v/>
      </c>
      <c r="AL70" s="43" t="str">
        <f t="shared" si="7"/>
        <v/>
      </c>
      <c r="AM70" s="43" t="str">
        <f t="shared" si="7"/>
        <v/>
      </c>
      <c r="AN70" s="43" t="str">
        <f t="shared" si="7"/>
        <v/>
      </c>
      <c r="AO70" s="43" t="str">
        <f t="shared" si="7"/>
        <v/>
      </c>
      <c r="AP70" s="43" t="str">
        <f t="shared" si="7"/>
        <v/>
      </c>
      <c r="AQ70" s="43" t="str">
        <f t="shared" si="7"/>
        <v/>
      </c>
    </row>
    <row r="71" spans="1:43" x14ac:dyDescent="0.25">
      <c r="A71" s="107" t="s">
        <v>151</v>
      </c>
      <c r="B71" s="1" t="str">
        <f>IF(SUM(E71:AQ71)=SUM(E55:AQ55,E58:AQ58,E61:AQ61,E64:AQ64,E65:AQ65,E68:AQ68),"součet v pořádku / sum is OK","součet paliva nesedí")</f>
        <v>součet v pořádku / sum is OK</v>
      </c>
      <c r="C71" s="30"/>
      <c r="D71" s="16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</row>
    <row r="72" spans="1:43" x14ac:dyDescent="0.25">
      <c r="D72" s="16"/>
    </row>
    <row r="73" spans="1:43" x14ac:dyDescent="0.25">
      <c r="A73" s="28" t="s">
        <v>77</v>
      </c>
      <c r="D73" s="16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</row>
    <row r="74" spans="1:43" s="1" customFormat="1" x14ac:dyDescent="0.25">
      <c r="A74" s="107" t="s">
        <v>123</v>
      </c>
      <c r="D74" s="16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</row>
    <row r="75" spans="1:43" s="1" customFormat="1" x14ac:dyDescent="0.25">
      <c r="A75" s="107"/>
      <c r="D75" s="16"/>
    </row>
    <row r="76" spans="1:43" s="1" customFormat="1" x14ac:dyDescent="0.25">
      <c r="A76" s="107" t="s">
        <v>78</v>
      </c>
      <c r="B76" s="15" t="s">
        <v>111</v>
      </c>
      <c r="D76" s="16"/>
    </row>
    <row r="77" spans="1:43" x14ac:dyDescent="0.25">
      <c r="A77" s="28" t="s">
        <v>79</v>
      </c>
      <c r="B77" s="37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</row>
    <row r="78" spans="1:43" x14ac:dyDescent="0.25">
      <c r="A78" s="28" t="s">
        <v>80</v>
      </c>
      <c r="B78" s="37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</row>
    <row r="79" spans="1:43" x14ac:dyDescent="0.25">
      <c r="A79" s="28" t="s">
        <v>81</v>
      </c>
      <c r="B79" s="37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</row>
    <row r="80" spans="1:43" x14ac:dyDescent="0.25">
      <c r="A80" s="28" t="s">
        <v>82</v>
      </c>
      <c r="B80" s="37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</row>
    <row r="81" spans="1:43" x14ac:dyDescent="0.25">
      <c r="A81" s="28" t="s">
        <v>83</v>
      </c>
      <c r="B81" s="37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</row>
    <row r="82" spans="1:43" x14ac:dyDescent="0.25">
      <c r="A82" s="28" t="s">
        <v>84</v>
      </c>
      <c r="B82" s="37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</row>
    <row r="83" spans="1:43" x14ac:dyDescent="0.25">
      <c r="A83" s="28" t="s">
        <v>85</v>
      </c>
      <c r="B83" s="37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</row>
    <row r="84" spans="1:43" x14ac:dyDescent="0.25">
      <c r="A84" s="28" t="s">
        <v>86</v>
      </c>
      <c r="B84" s="37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</row>
    <row r="85" spans="1:43" x14ac:dyDescent="0.25">
      <c r="A85" s="28" t="s">
        <v>87</v>
      </c>
      <c r="B85" s="37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</row>
    <row r="86" spans="1:43" x14ac:dyDescent="0.25">
      <c r="A86" s="28" t="s">
        <v>88</v>
      </c>
      <c r="B86" s="37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</row>
    <row r="87" spans="1:43" x14ac:dyDescent="0.25">
      <c r="A87" s="28" t="s">
        <v>89</v>
      </c>
      <c r="B87" s="37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</row>
    <row r="88" spans="1:43" x14ac:dyDescent="0.25">
      <c r="A88" s="28" t="s">
        <v>90</v>
      </c>
      <c r="B88" s="37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</row>
    <row r="89" spans="1:43" s="1" customFormat="1" ht="15" customHeight="1" x14ac:dyDescent="0.25">
      <c r="A89" s="110" t="s">
        <v>91</v>
      </c>
      <c r="B89" s="29" t="str">
        <f>IF(SUM(E89:AQ89)=SUM(E77:AQ88),"součet v pořádku / sum is OK","součet ostatní náklady nesedí")</f>
        <v>součet v pořádku / sum is OK</v>
      </c>
      <c r="C89" s="30"/>
      <c r="D89" s="16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</row>
    <row r="90" spans="1:43" x14ac:dyDescent="0.25">
      <c r="A90" s="17"/>
      <c r="D90" s="16"/>
      <c r="I90" s="31" t="s">
        <v>2</v>
      </c>
      <c r="J90" s="32">
        <v>1663003</v>
      </c>
      <c r="K90" s="20" t="s">
        <v>3</v>
      </c>
    </row>
    <row r="91" spans="1:43" x14ac:dyDescent="0.25">
      <c r="A91" s="107" t="s">
        <v>92</v>
      </c>
    </row>
    <row r="92" spans="1:43" s="1" customFormat="1" x14ac:dyDescent="0.25">
      <c r="A92" s="107" t="s">
        <v>93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</row>
    <row r="93" spans="1:43" s="1" customFormat="1" x14ac:dyDescent="0.25">
      <c r="A93" s="17" t="s">
        <v>138</v>
      </c>
      <c r="B93" s="37"/>
    </row>
    <row r="94" spans="1:43" s="1" customFormat="1" x14ac:dyDescent="0.25">
      <c r="A94" s="107" t="s">
        <v>94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</row>
    <row r="95" spans="1:43" s="1" customFormat="1" x14ac:dyDescent="0.25">
      <c r="A95" s="17" t="s">
        <v>139</v>
      </c>
      <c r="B95" s="37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</row>
    <row r="96" spans="1:43" x14ac:dyDescent="0.25">
      <c r="A96" s="17"/>
      <c r="E96" s="33"/>
    </row>
    <row r="97" spans="1:43" x14ac:dyDescent="0.25">
      <c r="A97" s="107" t="s">
        <v>95</v>
      </c>
      <c r="B97" s="15" t="s">
        <v>112</v>
      </c>
    </row>
    <row r="98" spans="1:43" x14ac:dyDescent="0.25">
      <c r="A98" s="28" t="s">
        <v>96</v>
      </c>
      <c r="B98" s="37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</row>
    <row r="99" spans="1:43" x14ac:dyDescent="0.25">
      <c r="A99" s="28" t="s">
        <v>98</v>
      </c>
      <c r="B99" s="37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</row>
    <row r="100" spans="1:43" x14ac:dyDescent="0.25">
      <c r="A100" s="28" t="s">
        <v>99</v>
      </c>
      <c r="B100" s="37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</row>
    <row r="101" spans="1:43" x14ac:dyDescent="0.25">
      <c r="A101" s="28" t="s">
        <v>100</v>
      </c>
      <c r="B101" s="37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</row>
    <row r="102" spans="1:43" x14ac:dyDescent="0.25">
      <c r="A102" s="28" t="s">
        <v>101</v>
      </c>
      <c r="B102" s="37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</row>
    <row r="103" spans="1:43" x14ac:dyDescent="0.25">
      <c r="A103" s="28" t="s">
        <v>102</v>
      </c>
      <c r="B103" s="37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</row>
    <row r="104" spans="1:43" x14ac:dyDescent="0.25">
      <c r="A104" s="28" t="s">
        <v>103</v>
      </c>
      <c r="B104" s="37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</row>
    <row r="105" spans="1:43" x14ac:dyDescent="0.25">
      <c r="A105" s="28" t="s">
        <v>104</v>
      </c>
      <c r="B105" s="37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</row>
    <row r="106" spans="1:43" x14ac:dyDescent="0.25">
      <c r="A106" s="28" t="s">
        <v>105</v>
      </c>
      <c r="B106" s="37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</row>
    <row r="107" spans="1:43" x14ac:dyDescent="0.25">
      <c r="A107" s="28" t="s">
        <v>106</v>
      </c>
      <c r="B107" s="37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</row>
    <row r="108" spans="1:43" x14ac:dyDescent="0.25">
      <c r="A108" s="28" t="s">
        <v>107</v>
      </c>
      <c r="B108" s="37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</row>
    <row r="109" spans="1:43" x14ac:dyDescent="0.25">
      <c r="A109" s="28" t="s">
        <v>108</v>
      </c>
      <c r="B109" s="37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</row>
    <row r="110" spans="1:43" s="1" customFormat="1" x14ac:dyDescent="0.25">
      <c r="A110" s="107" t="s">
        <v>97</v>
      </c>
      <c r="B110" s="34" t="str">
        <f>IF(SUM(E110:AQ110)=SUM(E98:AQ109),"součet v pořádku / sum is OK","součet ostatní tržby nesedí")</f>
        <v>součet v pořádku / sum is OK</v>
      </c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</row>
    <row r="111" spans="1:43" x14ac:dyDescent="0.25"/>
    <row r="112" spans="1:43" x14ac:dyDescent="0.25"/>
    <row r="113" spans="1:1" x14ac:dyDescent="0.25"/>
    <row r="114" spans="1:1" x14ac:dyDescent="0.25"/>
    <row r="115" spans="1:1" x14ac:dyDescent="0.25"/>
    <row r="116" spans="1:1" x14ac:dyDescent="0.25"/>
    <row r="117" spans="1:1" x14ac:dyDescent="0.25"/>
    <row r="118" spans="1:1" x14ac:dyDescent="0.25"/>
    <row r="119" spans="1:1" x14ac:dyDescent="0.25"/>
    <row r="120" spans="1:1" hidden="1" x14ac:dyDescent="0.25">
      <c r="A120" s="35"/>
    </row>
    <row r="121" spans="1:1" hidden="1" x14ac:dyDescent="0.25">
      <c r="A121" s="35"/>
    </row>
    <row r="122" spans="1:1" hidden="1" x14ac:dyDescent="0.25">
      <c r="A122" s="35"/>
    </row>
    <row r="123" spans="1:1" x14ac:dyDescent="0.25"/>
    <row r="124" spans="1:1" x14ac:dyDescent="0.25"/>
    <row r="125" spans="1:1" x14ac:dyDescent="0.25"/>
    <row r="126" spans="1:1" x14ac:dyDescent="0.25"/>
    <row r="127" spans="1:1" x14ac:dyDescent="0.25"/>
    <row r="128" spans="1:1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</sheetData>
  <sheetProtection password="CC97" sheet="1" insertRows="0"/>
  <mergeCells count="2">
    <mergeCell ref="A1:A3"/>
    <mergeCell ref="A4:A5"/>
  </mergeCells>
  <conditionalFormatting sqref="E14:AQ14 E73:AQ74 E92:AQ92">
    <cfRule type="expression" dxfId="14" priority="48">
      <formula>E$13=0</formula>
    </cfRule>
  </conditionalFormatting>
  <conditionalFormatting sqref="E40:AQ40">
    <cfRule type="expression" dxfId="13" priority="49">
      <formula>$B$39=0</formula>
    </cfRule>
  </conditionalFormatting>
  <conditionalFormatting sqref="E51:AQ51">
    <cfRule type="expression" dxfId="12" priority="47">
      <formula>E$12=1</formula>
    </cfRule>
  </conditionalFormatting>
  <conditionalFormatting sqref="E55:AQ71">
    <cfRule type="expression" dxfId="11" priority="1">
      <formula>E$14=0</formula>
    </cfRule>
  </conditionalFormatting>
  <conditionalFormatting sqref="E77:AQ89">
    <cfRule type="expression" dxfId="10" priority="10">
      <formula>E$13=0</formula>
    </cfRule>
  </conditionalFormatting>
  <conditionalFormatting sqref="E94:AQ94">
    <cfRule type="expression" dxfId="9" priority="45">
      <formula>E$13=0</formula>
    </cfRule>
  </conditionalFormatting>
  <conditionalFormatting sqref="E98:AQ110">
    <cfRule type="expression" dxfId="8" priority="8">
      <formula>E$13=0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S117"/>
  <sheetViews>
    <sheetView showGridLines="0" zoomScale="80" zoomScaleNormal="80" workbookViewId="0">
      <pane ySplit="1" topLeftCell="A2" activePane="bottomLeft" state="frozen"/>
      <selection activeCell="K32" sqref="K32"/>
      <selection pane="bottomLeft" activeCell="D53" sqref="D53"/>
    </sheetView>
  </sheetViews>
  <sheetFormatPr defaultColWidth="0" defaultRowHeight="15" x14ac:dyDescent="0.25"/>
  <cols>
    <col min="1" max="1" width="3" style="83" customWidth="1"/>
    <col min="2" max="2" width="75" style="83" customWidth="1"/>
    <col min="3" max="3" width="10.7109375" style="83" bestFit="1" customWidth="1"/>
    <col min="4" max="4" width="18.5703125" style="83" customWidth="1"/>
    <col min="5" max="5" width="3.28515625" style="83" customWidth="1"/>
    <col min="6" max="25" width="10.42578125" style="83" customWidth="1"/>
    <col min="26" max="44" width="9.140625" style="83" customWidth="1"/>
    <col min="45" max="45" width="3.42578125" style="83" customWidth="1"/>
    <col min="46" max="16384" width="9.140625" style="83" hidden="1"/>
  </cols>
  <sheetData>
    <row r="1" spans="1:44" customFormat="1" x14ac:dyDescent="0.25">
      <c r="B1" s="44" t="s">
        <v>115</v>
      </c>
      <c r="C1" s="45"/>
      <c r="D1" s="45"/>
      <c r="E1" s="45"/>
      <c r="F1" s="44">
        <f>'Investment Scenario'!E14</f>
        <v>0</v>
      </c>
      <c r="G1" s="44">
        <f>'Investment Scenario'!F14</f>
        <v>1</v>
      </c>
      <c r="H1" s="44">
        <f>'Investment Scenario'!G14</f>
        <v>2</v>
      </c>
      <c r="I1" s="44">
        <f>'Investment Scenario'!H14</f>
        <v>3</v>
      </c>
      <c r="J1" s="44">
        <f>'Investment Scenario'!I14</f>
        <v>4</v>
      </c>
      <c r="K1" s="44">
        <f>'Investment Scenario'!J14</f>
        <v>5</v>
      </c>
      <c r="L1" s="44">
        <f>'Investment Scenario'!K14</f>
        <v>6</v>
      </c>
      <c r="M1" s="44">
        <f>'Investment Scenario'!L14</f>
        <v>7</v>
      </c>
      <c r="N1" s="44">
        <f>'Investment Scenario'!M14</f>
        <v>8</v>
      </c>
      <c r="O1" s="44">
        <f>'Investment Scenario'!N14</f>
        <v>9</v>
      </c>
      <c r="P1" s="44">
        <f>'Investment Scenario'!O14</f>
        <v>10</v>
      </c>
      <c r="Q1" s="44">
        <f>'Investment Scenario'!P14</f>
        <v>11</v>
      </c>
      <c r="R1" s="44">
        <f>'Investment Scenario'!Q14</f>
        <v>12</v>
      </c>
      <c r="S1" s="44">
        <f>'Investment Scenario'!R14</f>
        <v>13</v>
      </c>
      <c r="T1" s="44">
        <f>'Investment Scenario'!S14</f>
        <v>14</v>
      </c>
      <c r="U1" s="44">
        <f>'Investment Scenario'!T14</f>
        <v>15</v>
      </c>
      <c r="V1" s="44">
        <f>'Investment Scenario'!U14</f>
        <v>16</v>
      </c>
      <c r="W1" s="44">
        <f>'Investment Scenario'!V14</f>
        <v>17</v>
      </c>
      <c r="X1" s="44">
        <f>'Investment Scenario'!W14</f>
        <v>18</v>
      </c>
      <c r="Y1" s="44">
        <f>'Investment Scenario'!X14</f>
        <v>19</v>
      </c>
      <c r="Z1" s="44">
        <f>'Investment Scenario'!Y14</f>
        <v>20</v>
      </c>
      <c r="AA1" s="44">
        <f>'Investment Scenario'!Z14</f>
        <v>21</v>
      </c>
      <c r="AB1" s="44">
        <f>'Investment Scenario'!AA14</f>
        <v>22</v>
      </c>
      <c r="AC1" s="44">
        <f>'Investment Scenario'!AB14</f>
        <v>23</v>
      </c>
      <c r="AD1" s="44">
        <f>'Investment Scenario'!AC14</f>
        <v>24</v>
      </c>
      <c r="AE1" s="44">
        <f>'Investment Scenario'!AD14</f>
        <v>25</v>
      </c>
      <c r="AF1" s="44">
        <f>'Investment Scenario'!AE14</f>
        <v>26</v>
      </c>
      <c r="AG1" s="44">
        <f>'Investment Scenario'!AF14</f>
        <v>27</v>
      </c>
      <c r="AH1" s="44">
        <f>'Investment Scenario'!AG14</f>
        <v>28</v>
      </c>
      <c r="AI1" s="44">
        <f>'Investment Scenario'!AH14</f>
        <v>29</v>
      </c>
      <c r="AJ1" s="44">
        <f>'Investment Scenario'!AI14</f>
        <v>30</v>
      </c>
      <c r="AK1" s="44">
        <f>'Investment Scenario'!AJ14</f>
        <v>31</v>
      </c>
      <c r="AL1" s="44">
        <f>'Investment Scenario'!AK14</f>
        <v>32</v>
      </c>
      <c r="AM1" s="44">
        <f>'Investment Scenario'!AL14</f>
        <v>33</v>
      </c>
      <c r="AN1" s="44">
        <f>'Investment Scenario'!AM14</f>
        <v>34</v>
      </c>
      <c r="AO1" s="44">
        <f>'Investment Scenario'!AN14</f>
        <v>35</v>
      </c>
      <c r="AP1" s="44">
        <f>'Investment Scenario'!AO14</f>
        <v>36</v>
      </c>
      <c r="AQ1" s="44">
        <f>'Investment Scenario'!AP14</f>
        <v>37</v>
      </c>
      <c r="AR1" s="44">
        <f>'Investment Scenario'!AQ14</f>
        <v>38</v>
      </c>
    </row>
    <row r="2" spans="1:44" customFormat="1" x14ac:dyDescent="0.25">
      <c r="B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customFormat="1" x14ac:dyDescent="0.25">
      <c r="B3" s="46" t="s">
        <v>4</v>
      </c>
      <c r="C3" s="47" t="s">
        <v>116</v>
      </c>
      <c r="F3" s="4">
        <f>'Investment Scenario'!E16</f>
        <v>0</v>
      </c>
      <c r="G3" s="4">
        <f>'Investment Scenario'!F16</f>
        <v>0</v>
      </c>
      <c r="H3" s="4">
        <f>'Investment Scenario'!G16</f>
        <v>0</v>
      </c>
      <c r="I3" s="4">
        <f>'Investment Scenario'!H16</f>
        <v>0</v>
      </c>
      <c r="J3" s="4">
        <f>'Investment Scenario'!I16</f>
        <v>0</v>
      </c>
      <c r="K3" s="4">
        <f>'Investment Scenario'!J16</f>
        <v>0</v>
      </c>
      <c r="L3" s="4">
        <f>'Investment Scenario'!K16</f>
        <v>0</v>
      </c>
      <c r="M3" s="4">
        <f>'Investment Scenario'!L16</f>
        <v>0</v>
      </c>
      <c r="N3" s="4">
        <f>'Investment Scenario'!M16</f>
        <v>0</v>
      </c>
      <c r="O3" s="4">
        <f>'Investment Scenario'!N16</f>
        <v>0</v>
      </c>
      <c r="P3" s="4">
        <f>'Investment Scenario'!O16</f>
        <v>0</v>
      </c>
      <c r="Q3" s="4">
        <f>'Investment Scenario'!P16</f>
        <v>0</v>
      </c>
      <c r="R3" s="4">
        <f>'Investment Scenario'!Q16</f>
        <v>0</v>
      </c>
      <c r="S3" s="4">
        <f>'Investment Scenario'!R16</f>
        <v>0</v>
      </c>
      <c r="T3" s="4">
        <f>'Investment Scenario'!S16</f>
        <v>0</v>
      </c>
      <c r="U3" s="4">
        <f>'Investment Scenario'!T16</f>
        <v>0</v>
      </c>
      <c r="V3" s="4">
        <f>'Investment Scenario'!U16</f>
        <v>0</v>
      </c>
      <c r="W3" s="4">
        <f>'Investment Scenario'!V16</f>
        <v>0</v>
      </c>
      <c r="X3" s="4">
        <f>'Investment Scenario'!W16</f>
        <v>0</v>
      </c>
      <c r="Y3" s="4">
        <f>'Investment Scenario'!X16</f>
        <v>0</v>
      </c>
      <c r="Z3" s="4">
        <f>'Investment Scenario'!Y16</f>
        <v>0</v>
      </c>
      <c r="AA3" s="4">
        <f>'Investment Scenario'!Z16</f>
        <v>0</v>
      </c>
      <c r="AB3" s="4">
        <f>'Investment Scenario'!AA16</f>
        <v>0</v>
      </c>
      <c r="AC3" s="4">
        <f>'Investment Scenario'!AB16</f>
        <v>0</v>
      </c>
      <c r="AD3" s="4">
        <f>'Investment Scenario'!AC16</f>
        <v>0</v>
      </c>
      <c r="AE3" s="4">
        <f>'Investment Scenario'!AD16</f>
        <v>0</v>
      </c>
      <c r="AF3" s="4">
        <f>'Investment Scenario'!AE16</f>
        <v>0</v>
      </c>
      <c r="AG3" s="4">
        <f>'Investment Scenario'!AF16</f>
        <v>0</v>
      </c>
      <c r="AH3" s="4">
        <f>'Investment Scenario'!AG16</f>
        <v>0</v>
      </c>
      <c r="AI3" s="4">
        <f>'Investment Scenario'!AH16</f>
        <v>0</v>
      </c>
      <c r="AJ3" s="4">
        <f>'Investment Scenario'!AI16</f>
        <v>0</v>
      </c>
      <c r="AK3" s="4">
        <f>'Investment Scenario'!AJ16</f>
        <v>0</v>
      </c>
      <c r="AL3" s="4">
        <f>'Investment Scenario'!AK16</f>
        <v>0</v>
      </c>
      <c r="AM3" s="4">
        <f>'Investment Scenario'!AL16</f>
        <v>0</v>
      </c>
      <c r="AN3" s="4">
        <f>'Investment Scenario'!AM16</f>
        <v>0</v>
      </c>
      <c r="AO3" s="4">
        <f>'Investment Scenario'!AN16</f>
        <v>0</v>
      </c>
      <c r="AP3" s="4">
        <f>'Investment Scenario'!AO16</f>
        <v>0</v>
      </c>
      <c r="AQ3" s="4">
        <f>'Investment Scenario'!AP16</f>
        <v>0</v>
      </c>
      <c r="AR3" s="4">
        <f>'Investment Scenario'!AQ16</f>
        <v>0</v>
      </c>
    </row>
    <row r="4" spans="1:44" customFormat="1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44" customFormat="1" x14ac:dyDescent="0.25">
      <c r="B5" s="109" t="s">
        <v>165</v>
      </c>
      <c r="C5" s="47" t="s">
        <v>6</v>
      </c>
      <c r="D5" s="48"/>
      <c r="E5" s="49"/>
      <c r="F5" s="3" t="str">
        <f>IF(F$3&gt;0,'Investment Scenario'!$B$37,"")</f>
        <v/>
      </c>
      <c r="G5" s="3" t="str">
        <f>IF(G$3&gt;0,'Investment Scenario'!$B$37,"")</f>
        <v/>
      </c>
      <c r="H5" s="3" t="str">
        <f>IF(H$3&gt;0,'Investment Scenario'!$B$37,"")</f>
        <v/>
      </c>
      <c r="I5" s="3" t="str">
        <f>IF(I$3&gt;0,'Investment Scenario'!$B$37,"")</f>
        <v/>
      </c>
      <c r="J5" s="3" t="str">
        <f>IF(J$3&gt;0,'Investment Scenario'!$B$37,"")</f>
        <v/>
      </c>
      <c r="K5" s="3" t="str">
        <f>IF(K$3&gt;0,'Investment Scenario'!$B$37,"")</f>
        <v/>
      </c>
      <c r="L5" s="3" t="str">
        <f>IF(L$3&gt;0,'Investment Scenario'!$B$37,"")</f>
        <v/>
      </c>
      <c r="M5" s="3" t="str">
        <f>IF(M$3&gt;0,'Investment Scenario'!$B$37,"")</f>
        <v/>
      </c>
      <c r="N5" s="3" t="str">
        <f>IF(N$3&gt;0,'Investment Scenario'!$B$37,"")</f>
        <v/>
      </c>
      <c r="O5" s="3" t="str">
        <f>IF(O$3&gt;0,'Investment Scenario'!$B$37,"")</f>
        <v/>
      </c>
      <c r="P5" s="3" t="str">
        <f>IF(P$3&gt;0,'Investment Scenario'!$B$37,"")</f>
        <v/>
      </c>
      <c r="Q5" s="3" t="str">
        <f>IF(Q$3&gt;0,'Investment Scenario'!$B$37,"")</f>
        <v/>
      </c>
      <c r="R5" s="3" t="str">
        <f>IF(R$3&gt;0,'Investment Scenario'!$B$37,"")</f>
        <v/>
      </c>
      <c r="S5" s="3" t="str">
        <f>IF(S$3&gt;0,'Investment Scenario'!$B$37,"")</f>
        <v/>
      </c>
      <c r="T5" s="3" t="str">
        <f>IF(T$3&gt;0,'Investment Scenario'!$B$37,"")</f>
        <v/>
      </c>
      <c r="U5" s="3" t="str">
        <f>IF(U$3&gt;0,'Investment Scenario'!$B$37,"")</f>
        <v/>
      </c>
      <c r="V5" s="3" t="str">
        <f>IF(V$3&gt;0,'Investment Scenario'!$B$37,"")</f>
        <v/>
      </c>
      <c r="W5" s="3" t="str">
        <f>IF(W$3&gt;0,'Investment Scenario'!$B$37,"")</f>
        <v/>
      </c>
      <c r="X5" s="3" t="str">
        <f>IF(X$3&gt;0,'Investment Scenario'!$B$37,"")</f>
        <v/>
      </c>
      <c r="Y5" s="3" t="str">
        <f>IF(Y$3&gt;0,'Investment Scenario'!$B$37,"")</f>
        <v/>
      </c>
      <c r="Z5" s="3" t="str">
        <f>IF(Z$3&gt;0,'Investment Scenario'!$B$37,"")</f>
        <v/>
      </c>
      <c r="AA5" s="3" t="str">
        <f>IF(AA$3&gt;0,'Investment Scenario'!$B$37,"")</f>
        <v/>
      </c>
      <c r="AB5" s="3" t="str">
        <f>IF(AB$3&gt;0,'Investment Scenario'!$B$37,"")</f>
        <v/>
      </c>
      <c r="AC5" s="3" t="str">
        <f>IF(AC$3&gt;0,'Investment Scenario'!$B$37,"")</f>
        <v/>
      </c>
      <c r="AD5" s="3" t="str">
        <f>IF(AD$3&gt;0,'Investment Scenario'!$B$37,"")</f>
        <v/>
      </c>
      <c r="AE5" s="3" t="str">
        <f>IF(AE$3&gt;0,'Investment Scenario'!$B$37,"")</f>
        <v/>
      </c>
      <c r="AF5" s="3" t="str">
        <f>IF(AF$3&gt;0,'Investment Scenario'!$B$37,"")</f>
        <v/>
      </c>
      <c r="AG5" s="3" t="str">
        <f>IF(AG$3&gt;0,'Investment Scenario'!$B$37,"")</f>
        <v/>
      </c>
      <c r="AH5" s="3" t="str">
        <f>IF(AH$3&gt;0,'Investment Scenario'!$B$37,"")</f>
        <v/>
      </c>
      <c r="AI5" s="3" t="str">
        <f>IF(AI$3&gt;0,'Investment Scenario'!$B$37,"")</f>
        <v/>
      </c>
      <c r="AJ5" s="3" t="str">
        <f>IF(AJ$3&gt;0,'Investment Scenario'!$B$37,"")</f>
        <v/>
      </c>
      <c r="AK5" s="3" t="str">
        <f>IF(AK$3&gt;0,'Investment Scenario'!$B$37,"")</f>
        <v/>
      </c>
      <c r="AL5" s="3" t="str">
        <f>IF(AL$3&gt;0,'Investment Scenario'!$B$37,"")</f>
        <v/>
      </c>
      <c r="AM5" s="3" t="str">
        <f>IF(AM$3&gt;0,'Investment Scenario'!$B$37,"")</f>
        <v/>
      </c>
      <c r="AN5" s="3" t="str">
        <f>IF(AN$3&gt;0,'Investment Scenario'!$B$37,"")</f>
        <v/>
      </c>
      <c r="AO5" s="3" t="str">
        <f>IF(AO$3&gt;0,'Investment Scenario'!$B$37,"")</f>
        <v/>
      </c>
      <c r="AP5" s="3" t="str">
        <f>IF(AP$3&gt;0,'Investment Scenario'!$B$37,"")</f>
        <v/>
      </c>
      <c r="AQ5" s="3" t="str">
        <f>IF(AQ$3&gt;0,'Investment Scenario'!$B$37,"")</f>
        <v/>
      </c>
      <c r="AR5" s="3" t="str">
        <f>IF(AR$3&gt;0,'Investment Scenario'!$B$37,"")</f>
        <v/>
      </c>
    </row>
    <row r="6" spans="1:44" customFormat="1" x14ac:dyDescent="0.25">
      <c r="B6" s="109" t="s">
        <v>145</v>
      </c>
      <c r="C6" s="47" t="s">
        <v>6</v>
      </c>
      <c r="D6" s="48"/>
      <c r="E6" s="49"/>
      <c r="F6" s="3" t="str">
        <f>IF(F$3&gt;0,'Investment Scenario'!E70,"")</f>
        <v/>
      </c>
      <c r="G6" s="3" t="str">
        <f>IF(G$3&gt;0,'Investment Scenario'!F70,"")</f>
        <v/>
      </c>
      <c r="H6" s="3" t="str">
        <f>IF(H$3&gt;0,'Investment Scenario'!G70,"")</f>
        <v/>
      </c>
      <c r="I6" s="3" t="str">
        <f>IF(I$3&gt;0,'Investment Scenario'!H70,"")</f>
        <v/>
      </c>
      <c r="J6" s="3" t="str">
        <f>IF(J$3&gt;0,'Investment Scenario'!I70,"")</f>
        <v/>
      </c>
      <c r="K6" s="3" t="str">
        <f>IF(K$3&gt;0,'Investment Scenario'!J70,"")</f>
        <v/>
      </c>
      <c r="L6" s="3" t="str">
        <f>IF(L$3&gt;0,'Investment Scenario'!K70,"")</f>
        <v/>
      </c>
      <c r="M6" s="3" t="str">
        <f>IF(M$3&gt;0,'Investment Scenario'!L70,"")</f>
        <v/>
      </c>
      <c r="N6" s="3" t="str">
        <f>IF(N$3&gt;0,'Investment Scenario'!M70,"")</f>
        <v/>
      </c>
      <c r="O6" s="3" t="str">
        <f>IF(O$3&gt;0,'Investment Scenario'!N70,"")</f>
        <v/>
      </c>
      <c r="P6" s="3" t="str">
        <f>IF(P$3&gt;0,'Investment Scenario'!O70,"")</f>
        <v/>
      </c>
      <c r="Q6" s="3" t="str">
        <f>IF(Q$3&gt;0,'Investment Scenario'!P70,"")</f>
        <v/>
      </c>
      <c r="R6" s="3" t="str">
        <f>IF(R$3&gt;0,'Investment Scenario'!Q70,"")</f>
        <v/>
      </c>
      <c r="S6" s="3" t="str">
        <f>IF(S$3&gt;0,'Investment Scenario'!R70,"")</f>
        <v/>
      </c>
      <c r="T6" s="3" t="str">
        <f>IF(T$3&gt;0,'Investment Scenario'!S70,"")</f>
        <v/>
      </c>
      <c r="U6" s="3" t="str">
        <f>IF(U$3&gt;0,'Investment Scenario'!T70,"")</f>
        <v/>
      </c>
      <c r="V6" s="3" t="str">
        <f>IF(V$3&gt;0,'Investment Scenario'!U70,"")</f>
        <v/>
      </c>
      <c r="W6" s="3" t="str">
        <f>IF(W$3&gt;0,'Investment Scenario'!V70,"")</f>
        <v/>
      </c>
      <c r="X6" s="3" t="str">
        <f>IF(X$3&gt;0,'Investment Scenario'!W70,"")</f>
        <v/>
      </c>
      <c r="Y6" s="3" t="str">
        <f>IF(Y$3&gt;0,'Investment Scenario'!X70,"")</f>
        <v/>
      </c>
      <c r="Z6" s="3" t="str">
        <f>IF(Z$3&gt;0,'Investment Scenario'!Y70,"")</f>
        <v/>
      </c>
      <c r="AA6" s="3" t="str">
        <f>IF(AA$3&gt;0,'Investment Scenario'!Z70,"")</f>
        <v/>
      </c>
      <c r="AB6" s="3" t="str">
        <f>IF(AB$3&gt;0,'Investment Scenario'!AA70,"")</f>
        <v/>
      </c>
      <c r="AC6" s="3" t="str">
        <f>IF(AC$3&gt;0,'Investment Scenario'!AB70,"")</f>
        <v/>
      </c>
      <c r="AD6" s="3" t="str">
        <f>IF(AD$3&gt;0,'Investment Scenario'!AC70,"")</f>
        <v/>
      </c>
      <c r="AE6" s="3" t="str">
        <f>IF(AE$3&gt;0,'Investment Scenario'!AD70,"")</f>
        <v/>
      </c>
      <c r="AF6" s="3" t="str">
        <f>IF(AF$3&gt;0,'Investment Scenario'!AE70,"")</f>
        <v/>
      </c>
      <c r="AG6" s="3" t="str">
        <f>IF(AG$3&gt;0,'Investment Scenario'!AF70,"")</f>
        <v/>
      </c>
      <c r="AH6" s="3" t="str">
        <f>IF(AH$3&gt;0,'Investment Scenario'!AG70,"")</f>
        <v/>
      </c>
      <c r="AI6" s="3" t="str">
        <f>IF(AI$3&gt;0,'Investment Scenario'!AH70,"")</f>
        <v/>
      </c>
      <c r="AJ6" s="3" t="str">
        <f>IF(AJ$3&gt;0,'Investment Scenario'!AI70,"")</f>
        <v/>
      </c>
      <c r="AK6" s="3" t="str">
        <f>IF(AK$3&gt;0,'Investment Scenario'!AJ70,"")</f>
        <v/>
      </c>
      <c r="AL6" s="3" t="str">
        <f>IF(AL$3&gt;0,'Investment Scenario'!AK70,"")</f>
        <v/>
      </c>
      <c r="AM6" s="3" t="str">
        <f>IF(AM$3&gt;0,'Investment Scenario'!AL70,"")</f>
        <v/>
      </c>
      <c r="AN6" s="3" t="str">
        <f>IF(AN$3&gt;0,'Investment Scenario'!AM70,"")</f>
        <v/>
      </c>
      <c r="AO6" s="3" t="str">
        <f>IF(AO$3&gt;0,'Investment Scenario'!AN70,"")</f>
        <v/>
      </c>
      <c r="AP6" s="3" t="str">
        <f>IF(AP$3&gt;0,'Investment Scenario'!AO70,"")</f>
        <v/>
      </c>
      <c r="AQ6" s="3" t="str">
        <f>IF(AQ$3&gt;0,'Investment Scenario'!AP70,"")</f>
        <v/>
      </c>
      <c r="AR6" s="3" t="str">
        <f>IF(AR$3&gt;0,'Investment Scenario'!AQ70,"")</f>
        <v/>
      </c>
    </row>
    <row r="7" spans="1:44" customFormat="1" x14ac:dyDescent="0.25">
      <c r="B7" s="109" t="s">
        <v>166</v>
      </c>
      <c r="C7" s="47" t="s">
        <v>6</v>
      </c>
      <c r="D7" s="48"/>
      <c r="E7" s="49"/>
      <c r="F7" s="3" t="str">
        <f>IF(F$3&gt;0,-'Investment Scenario'!$B$97,"")</f>
        <v/>
      </c>
      <c r="G7" s="3" t="str">
        <f>IF(G$3&gt;0,-'Investment Scenario'!$B$97,"")</f>
        <v/>
      </c>
      <c r="H7" s="3" t="str">
        <f>IF(H$3&gt;0,-'Investment Scenario'!$B$97,"")</f>
        <v/>
      </c>
      <c r="I7" s="3" t="str">
        <f>IF(I$3&gt;0,-'Investment Scenario'!$B$97,"")</f>
        <v/>
      </c>
      <c r="J7" s="3" t="str">
        <f>IF(J$3&gt;0,-'Investment Scenario'!$B$97,"")</f>
        <v/>
      </c>
      <c r="K7" s="3" t="str">
        <f>IF(K$3&gt;0,-'Investment Scenario'!$B$97,"")</f>
        <v/>
      </c>
      <c r="L7" s="3" t="str">
        <f>IF(L$3&gt;0,-'Investment Scenario'!$B$97,"")</f>
        <v/>
      </c>
      <c r="M7" s="3" t="str">
        <f>IF(M$3&gt;0,-'Investment Scenario'!$B$97,"")</f>
        <v/>
      </c>
      <c r="N7" s="3" t="str">
        <f>IF(N$3&gt;0,-'Investment Scenario'!$B$97,"")</f>
        <v/>
      </c>
      <c r="O7" s="3" t="str">
        <f>IF(O$3&gt;0,-'Investment Scenario'!$B$97,"")</f>
        <v/>
      </c>
      <c r="P7" s="3" t="str">
        <f>IF(P$3&gt;0,-'Investment Scenario'!$B$97,"")</f>
        <v/>
      </c>
      <c r="Q7" s="3" t="str">
        <f>IF(Q$3&gt;0,-'Investment Scenario'!$B$97,"")</f>
        <v/>
      </c>
      <c r="R7" s="3" t="str">
        <f>IF(R$3&gt;0,-'Investment Scenario'!$B$97,"")</f>
        <v/>
      </c>
      <c r="S7" s="3" t="str">
        <f>IF(S$3&gt;0,-'Investment Scenario'!$B$97,"")</f>
        <v/>
      </c>
      <c r="T7" s="3" t="str">
        <f>IF(T$3&gt;0,-'Investment Scenario'!$B$97,"")</f>
        <v/>
      </c>
      <c r="U7" s="3" t="str">
        <f>IF(U$3&gt;0,-'Investment Scenario'!$B$97,"")</f>
        <v/>
      </c>
      <c r="V7" s="3" t="str">
        <f>IF(V$3&gt;0,-'Investment Scenario'!$B$97,"")</f>
        <v/>
      </c>
      <c r="W7" s="3" t="str">
        <f>IF(W$3&gt;0,-'Investment Scenario'!$B$97,"")</f>
        <v/>
      </c>
      <c r="X7" s="3" t="str">
        <f>IF(X$3&gt;0,-'Investment Scenario'!$B$97,"")</f>
        <v/>
      </c>
      <c r="Y7" s="3" t="str">
        <f>IF(Y$3&gt;0,-'Investment Scenario'!$B$97,"")</f>
        <v/>
      </c>
      <c r="Z7" s="3" t="str">
        <f>IF(Z$3&gt;0,-'Investment Scenario'!$B$97,"")</f>
        <v/>
      </c>
      <c r="AA7" s="3" t="str">
        <f>IF(AA$3&gt;0,-'Investment Scenario'!$B$97,"")</f>
        <v/>
      </c>
      <c r="AB7" s="3" t="str">
        <f>IF(AB$3&gt;0,-'Investment Scenario'!$B$97,"")</f>
        <v/>
      </c>
      <c r="AC7" s="3" t="str">
        <f>IF(AC$3&gt;0,-'Investment Scenario'!$B$97,"")</f>
        <v/>
      </c>
      <c r="AD7" s="3" t="str">
        <f>IF(AD$3&gt;0,-'Investment Scenario'!$B$97,"")</f>
        <v/>
      </c>
      <c r="AE7" s="3" t="str">
        <f>IF(AE$3&gt;0,-'Investment Scenario'!$B$97,"")</f>
        <v/>
      </c>
      <c r="AF7" s="3" t="str">
        <f>IF(AF$3&gt;0,-'Investment Scenario'!$B$97,"")</f>
        <v/>
      </c>
      <c r="AG7" s="3" t="str">
        <f>IF(AG$3&gt;0,-'Investment Scenario'!$B$97,"")</f>
        <v/>
      </c>
      <c r="AH7" s="3" t="str">
        <f>IF(AH$3&gt;0,-'Investment Scenario'!$B$97,"")</f>
        <v/>
      </c>
      <c r="AI7" s="3" t="str">
        <f>IF(AI$3&gt;0,-'Investment Scenario'!$B$97,"")</f>
        <v/>
      </c>
      <c r="AJ7" s="3" t="str">
        <f>IF(AJ$3&gt;0,-'Investment Scenario'!$B$97,"")</f>
        <v/>
      </c>
      <c r="AK7" s="3" t="str">
        <f>IF(AK$3&gt;0,-'Investment Scenario'!$B$97,"")</f>
        <v/>
      </c>
      <c r="AL7" s="3" t="str">
        <f>IF(AL$3&gt;0,-'Investment Scenario'!$B$97,"")</f>
        <v/>
      </c>
      <c r="AM7" s="3" t="str">
        <f>IF(AM$3&gt;0,-'Investment Scenario'!$B$97,"")</f>
        <v/>
      </c>
      <c r="AN7" s="3" t="str">
        <f>IF(AN$3&gt;0,-'Investment Scenario'!$B$97,"")</f>
        <v/>
      </c>
      <c r="AO7" s="3" t="str">
        <f>IF(AO$3&gt;0,-'Investment Scenario'!$B$97,"")</f>
        <v/>
      </c>
      <c r="AP7" s="3" t="str">
        <f>IF(AP$3&gt;0,-'Investment Scenario'!$B$97,"")</f>
        <v/>
      </c>
      <c r="AQ7" s="3" t="str">
        <f>IF(AQ$3&gt;0,-'Investment Scenario'!$B$97,"")</f>
        <v/>
      </c>
      <c r="AR7" s="3" t="str">
        <f>IF(AR$3&gt;0,-'Investment Scenario'!$B$97,"")</f>
        <v/>
      </c>
    </row>
    <row r="8" spans="1:44" customFormat="1" x14ac:dyDescent="0.25">
      <c r="B8" t="s">
        <v>149</v>
      </c>
      <c r="C8" s="47" t="s">
        <v>6</v>
      </c>
      <c r="F8" s="4" t="str">
        <f>IF(F$3&gt;0,+F6+F5+F7,"")</f>
        <v/>
      </c>
      <c r="G8" s="4" t="str">
        <f t="shared" ref="G8:AR8" si="0">IF(G$3&gt;0,+G6+G5+G7,"")</f>
        <v/>
      </c>
      <c r="H8" s="4" t="str">
        <f>IF(H$3&gt;0,+H6+H5+H7,"")</f>
        <v/>
      </c>
      <c r="I8" s="4" t="str">
        <f t="shared" si="0"/>
        <v/>
      </c>
      <c r="J8" s="4" t="str">
        <f t="shared" si="0"/>
        <v/>
      </c>
      <c r="K8" s="4" t="str">
        <f t="shared" si="0"/>
        <v/>
      </c>
      <c r="L8" s="4" t="str">
        <f t="shared" si="0"/>
        <v/>
      </c>
      <c r="M8" s="4" t="str">
        <f t="shared" si="0"/>
        <v/>
      </c>
      <c r="N8" s="4" t="str">
        <f t="shared" si="0"/>
        <v/>
      </c>
      <c r="O8" s="4" t="str">
        <f t="shared" si="0"/>
        <v/>
      </c>
      <c r="P8" s="4" t="str">
        <f t="shared" si="0"/>
        <v/>
      </c>
      <c r="Q8" s="4" t="str">
        <f t="shared" si="0"/>
        <v/>
      </c>
      <c r="R8" s="4" t="str">
        <f t="shared" si="0"/>
        <v/>
      </c>
      <c r="S8" s="4" t="str">
        <f t="shared" si="0"/>
        <v/>
      </c>
      <c r="T8" s="4" t="str">
        <f t="shared" si="0"/>
        <v/>
      </c>
      <c r="U8" s="4" t="str">
        <f t="shared" si="0"/>
        <v/>
      </c>
      <c r="V8" s="4" t="str">
        <f t="shared" si="0"/>
        <v/>
      </c>
      <c r="W8" s="4" t="str">
        <f t="shared" si="0"/>
        <v/>
      </c>
      <c r="X8" s="4" t="str">
        <f t="shared" si="0"/>
        <v/>
      </c>
      <c r="Y8" s="4" t="str">
        <f t="shared" si="0"/>
        <v/>
      </c>
      <c r="Z8" s="4" t="str">
        <f t="shared" si="0"/>
        <v/>
      </c>
      <c r="AA8" s="4" t="str">
        <f t="shared" si="0"/>
        <v/>
      </c>
      <c r="AB8" s="4" t="str">
        <f t="shared" si="0"/>
        <v/>
      </c>
      <c r="AC8" s="4" t="str">
        <f t="shared" si="0"/>
        <v/>
      </c>
      <c r="AD8" s="4" t="str">
        <f t="shared" si="0"/>
        <v/>
      </c>
      <c r="AE8" s="4" t="str">
        <f t="shared" si="0"/>
        <v/>
      </c>
      <c r="AF8" s="4" t="str">
        <f t="shared" si="0"/>
        <v/>
      </c>
      <c r="AG8" s="4" t="str">
        <f t="shared" si="0"/>
        <v/>
      </c>
      <c r="AH8" s="4" t="str">
        <f t="shared" si="0"/>
        <v/>
      </c>
      <c r="AI8" s="4" t="str">
        <f t="shared" si="0"/>
        <v/>
      </c>
      <c r="AJ8" s="4" t="str">
        <f t="shared" si="0"/>
        <v/>
      </c>
      <c r="AK8" s="4" t="str">
        <f t="shared" si="0"/>
        <v/>
      </c>
      <c r="AL8" s="4" t="str">
        <f t="shared" si="0"/>
        <v/>
      </c>
      <c r="AM8" s="4" t="str">
        <f t="shared" si="0"/>
        <v/>
      </c>
      <c r="AN8" s="4" t="str">
        <f t="shared" si="0"/>
        <v/>
      </c>
      <c r="AO8" s="4" t="str">
        <f t="shared" si="0"/>
        <v/>
      </c>
      <c r="AP8" s="4" t="str">
        <f t="shared" si="0"/>
        <v/>
      </c>
      <c r="AQ8" s="4" t="str">
        <f t="shared" si="0"/>
        <v/>
      </c>
      <c r="AR8" s="4" t="str">
        <f t="shared" si="0"/>
        <v/>
      </c>
    </row>
    <row r="9" spans="1:44" customFormat="1" x14ac:dyDescent="0.25">
      <c r="C9" s="46"/>
      <c r="F9" s="1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44" customFormat="1" x14ac:dyDescent="0.25">
      <c r="B10" s="109" t="s">
        <v>167</v>
      </c>
      <c r="C10" s="47" t="s">
        <v>6</v>
      </c>
      <c r="F10" s="51" t="str">
        <f>IF(F$3&gt;0,'Investment Scenario'!$B$38,"")</f>
        <v/>
      </c>
      <c r="G10" s="51" t="str">
        <f>IF(G$3&gt;0,'Investment Scenario'!$B$38,"")</f>
        <v/>
      </c>
      <c r="H10" s="51" t="str">
        <f>IF(H$3&gt;0,'Investment Scenario'!$B$38,"")</f>
        <v/>
      </c>
      <c r="I10" s="51" t="str">
        <f>IF(I$3&gt;0,'Investment Scenario'!$B$38,"")</f>
        <v/>
      </c>
      <c r="J10" s="51" t="str">
        <f>IF(J$3&gt;0,'Investment Scenario'!$B$38,"")</f>
        <v/>
      </c>
      <c r="K10" s="51" t="str">
        <f>IF(K$3&gt;0,'Investment Scenario'!$B$38,"")</f>
        <v/>
      </c>
      <c r="L10" s="51" t="str">
        <f>IF(L$3&gt;0,'Investment Scenario'!$B$38,"")</f>
        <v/>
      </c>
      <c r="M10" s="51" t="str">
        <f>IF(M$3&gt;0,'Investment Scenario'!$B$38,"")</f>
        <v/>
      </c>
      <c r="N10" s="51" t="str">
        <f>IF(N$3&gt;0,'Investment Scenario'!$B$38,"")</f>
        <v/>
      </c>
      <c r="O10" s="51" t="str">
        <f>IF(O$3&gt;0,'Investment Scenario'!$B$38,"")</f>
        <v/>
      </c>
      <c r="P10" s="51" t="str">
        <f>IF(P$3&gt;0,'Investment Scenario'!$B$38,"")</f>
        <v/>
      </c>
      <c r="Q10" s="51" t="str">
        <f>IF(Q$3&gt;0,'Investment Scenario'!$B$38,"")</f>
        <v/>
      </c>
      <c r="R10" s="51" t="str">
        <f>IF(R$3&gt;0,'Investment Scenario'!$B$38,"")</f>
        <v/>
      </c>
      <c r="S10" s="51" t="str">
        <f>IF(S$3&gt;0,'Investment Scenario'!$B$38,"")</f>
        <v/>
      </c>
      <c r="T10" s="51" t="str">
        <f>IF(T$3&gt;0,'Investment Scenario'!$B$38,"")</f>
        <v/>
      </c>
      <c r="U10" s="51" t="str">
        <f>IF(U$3&gt;0,'Investment Scenario'!$B$38,"")</f>
        <v/>
      </c>
      <c r="V10" s="51" t="str">
        <f>IF(V$3&gt;0,'Investment Scenario'!$B$38,"")</f>
        <v/>
      </c>
      <c r="W10" s="51" t="str">
        <f>IF(W$3&gt;0,'Investment Scenario'!$B$38,"")</f>
        <v/>
      </c>
      <c r="X10" s="51" t="str">
        <f>IF(X$3&gt;0,'Investment Scenario'!$B$38,"")</f>
        <v/>
      </c>
      <c r="Y10" s="51" t="str">
        <f>IF(Y$3&gt;0,'Investment Scenario'!$B$38,"")</f>
        <v/>
      </c>
      <c r="Z10" s="51" t="str">
        <f>IF(Z$3&gt;0,'Investment Scenario'!$B$38,"")</f>
        <v/>
      </c>
      <c r="AA10" s="51" t="str">
        <f>IF(AA$3&gt;0,'Investment Scenario'!$B$38,"")</f>
        <v/>
      </c>
      <c r="AB10" s="51" t="str">
        <f>IF(AB$3&gt;0,'Investment Scenario'!$B$38,"")</f>
        <v/>
      </c>
      <c r="AC10" s="51" t="str">
        <f>IF(AC$3&gt;0,'Investment Scenario'!$B$38,"")</f>
        <v/>
      </c>
      <c r="AD10" s="51" t="str">
        <f>IF(AD$3&gt;0,'Investment Scenario'!$B$38,"")</f>
        <v/>
      </c>
      <c r="AE10" s="51" t="str">
        <f>IF(AE$3&gt;0,'Investment Scenario'!$B$38,"")</f>
        <v/>
      </c>
      <c r="AF10" s="51" t="str">
        <f>IF(AF$3&gt;0,'Investment Scenario'!$B$38,"")</f>
        <v/>
      </c>
      <c r="AG10" s="51" t="str">
        <f>IF(AG$3&gt;0,'Investment Scenario'!$B$38,"")</f>
        <v/>
      </c>
      <c r="AH10" s="51" t="str">
        <f>IF(AH$3&gt;0,'Investment Scenario'!$B$38,"")</f>
        <v/>
      </c>
      <c r="AI10" s="51" t="str">
        <f>IF(AI$3&gt;0,'Investment Scenario'!$B$38,"")</f>
        <v/>
      </c>
      <c r="AJ10" s="51" t="str">
        <f>IF(AJ$3&gt;0,'Investment Scenario'!$B$38,"")</f>
        <v/>
      </c>
      <c r="AK10" s="51" t="str">
        <f>IF(AK$3&gt;0,'Investment Scenario'!$B$38,"")</f>
        <v/>
      </c>
      <c r="AL10" s="51" t="str">
        <f>IF(AL$3&gt;0,'Investment Scenario'!$B$38,"")</f>
        <v/>
      </c>
      <c r="AM10" s="51" t="str">
        <f>IF(AM$3&gt;0,'Investment Scenario'!$B$38,"")</f>
        <v/>
      </c>
      <c r="AN10" s="51" t="str">
        <f>IF(AN$3&gt;0,'Investment Scenario'!$B$38,"")</f>
        <v/>
      </c>
      <c r="AO10" s="51" t="str">
        <f>IF(AO$3&gt;0,'Investment Scenario'!$B$38,"")</f>
        <v/>
      </c>
      <c r="AP10" s="51" t="str">
        <f>IF(AP$3&gt;0,'Investment Scenario'!$B$38,"")</f>
        <v/>
      </c>
      <c r="AQ10" s="51" t="str">
        <f>IF(AQ$3&gt;0,'Investment Scenario'!$B$38,"")</f>
        <v/>
      </c>
      <c r="AR10" s="51" t="str">
        <f>IF(AR$3&gt;0,'Investment Scenario'!$B$38,"")</f>
        <v/>
      </c>
    </row>
    <row r="11" spans="1:44" customFormat="1" x14ac:dyDescent="0.25">
      <c r="B11" s="109" t="s">
        <v>152</v>
      </c>
      <c r="C11" s="47" t="s">
        <v>6</v>
      </c>
      <c r="F11" s="51" t="str">
        <f>IF(F$3&gt;0,'Investment Scenario'!E73,"")</f>
        <v/>
      </c>
      <c r="G11" s="51" t="str">
        <f>IF(G$3&gt;0,'Investment Scenario'!F73,"")</f>
        <v/>
      </c>
      <c r="H11" s="51" t="str">
        <f>IF(H$3&gt;0,'Investment Scenario'!G73,"")</f>
        <v/>
      </c>
      <c r="I11" s="51" t="str">
        <f>IF(I$3&gt;0,'Investment Scenario'!H73,"")</f>
        <v/>
      </c>
      <c r="J11" s="51" t="str">
        <f>IF(J$3&gt;0,'Investment Scenario'!I73,"")</f>
        <v/>
      </c>
      <c r="K11" s="51" t="str">
        <f>IF(K$3&gt;0,'Investment Scenario'!J73,"")</f>
        <v/>
      </c>
      <c r="L11" s="51" t="str">
        <f>IF(L$3&gt;0,'Investment Scenario'!K73,"")</f>
        <v/>
      </c>
      <c r="M11" s="51" t="str">
        <f>IF(M$3&gt;0,'Investment Scenario'!L73,"")</f>
        <v/>
      </c>
      <c r="N11" s="51" t="str">
        <f>IF(N$3&gt;0,'Investment Scenario'!M73,"")</f>
        <v/>
      </c>
      <c r="O11" s="51" t="str">
        <f>IF(O$3&gt;0,'Investment Scenario'!N73,"")</f>
        <v/>
      </c>
      <c r="P11" s="51" t="str">
        <f>IF(P$3&gt;0,'Investment Scenario'!O73,"")</f>
        <v/>
      </c>
      <c r="Q11" s="51" t="str">
        <f>IF(Q$3&gt;0,'Investment Scenario'!P73,"")</f>
        <v/>
      </c>
      <c r="R11" s="51" t="str">
        <f>IF(R$3&gt;0,'Investment Scenario'!Q73,"")</f>
        <v/>
      </c>
      <c r="S11" s="51" t="str">
        <f>IF(S$3&gt;0,'Investment Scenario'!R73,"")</f>
        <v/>
      </c>
      <c r="T11" s="51" t="str">
        <f>IF(T$3&gt;0,'Investment Scenario'!S73,"")</f>
        <v/>
      </c>
      <c r="U11" s="51" t="str">
        <f>IF(U$3&gt;0,'Investment Scenario'!T73,"")</f>
        <v/>
      </c>
      <c r="V11" s="51" t="str">
        <f>IF(V$3&gt;0,'Investment Scenario'!U73,"")</f>
        <v/>
      </c>
      <c r="W11" s="51" t="str">
        <f>IF(W$3&gt;0,'Investment Scenario'!V73,"")</f>
        <v/>
      </c>
      <c r="X11" s="51" t="str">
        <f>IF(X$3&gt;0,'Investment Scenario'!W73,"")</f>
        <v/>
      </c>
      <c r="Y11" s="51" t="str">
        <f>IF(Y$3&gt;0,'Investment Scenario'!X73,"")</f>
        <v/>
      </c>
      <c r="Z11" s="51" t="str">
        <f>IF(Z$3&gt;0,'Investment Scenario'!Y73,"")</f>
        <v/>
      </c>
      <c r="AA11" s="51" t="str">
        <f>IF(AA$3&gt;0,'Investment Scenario'!Z73,"")</f>
        <v/>
      </c>
      <c r="AB11" s="51" t="str">
        <f>IF(AB$3&gt;0,'Investment Scenario'!AA73,"")</f>
        <v/>
      </c>
      <c r="AC11" s="51" t="str">
        <f>IF(AC$3&gt;0,'Investment Scenario'!AB73,"")</f>
        <v/>
      </c>
      <c r="AD11" s="51" t="str">
        <f>IF(AD$3&gt;0,'Investment Scenario'!AC73,"")</f>
        <v/>
      </c>
      <c r="AE11" s="51" t="str">
        <f>IF(AE$3&gt;0,'Investment Scenario'!AD73,"")</f>
        <v/>
      </c>
      <c r="AF11" s="51" t="str">
        <f>IF(AF$3&gt;0,'Investment Scenario'!AE73,"")</f>
        <v/>
      </c>
      <c r="AG11" s="51" t="str">
        <f>IF(AG$3&gt;0,'Investment Scenario'!AF73,"")</f>
        <v/>
      </c>
      <c r="AH11" s="51" t="str">
        <f>IF(AH$3&gt;0,'Investment Scenario'!AG73,"")</f>
        <v/>
      </c>
      <c r="AI11" s="51" t="str">
        <f>IF(AI$3&gt;0,'Investment Scenario'!AH73,"")</f>
        <v/>
      </c>
      <c r="AJ11" s="51" t="str">
        <f>IF(AJ$3&gt;0,'Investment Scenario'!AI73,"")</f>
        <v/>
      </c>
      <c r="AK11" s="51" t="str">
        <f>IF(AK$3&gt;0,'Investment Scenario'!AJ73,"")</f>
        <v/>
      </c>
      <c r="AL11" s="51" t="str">
        <f>IF(AL$3&gt;0,'Investment Scenario'!AK73,"")</f>
        <v/>
      </c>
      <c r="AM11" s="51" t="str">
        <f>IF(AM$3&gt;0,'Investment Scenario'!AL73,"")</f>
        <v/>
      </c>
      <c r="AN11" s="51" t="str">
        <f>IF(AN$3&gt;0,'Investment Scenario'!AM73,"")</f>
        <v/>
      </c>
      <c r="AO11" s="51" t="str">
        <f>IF(AO$3&gt;0,'Investment Scenario'!AN73,"")</f>
        <v/>
      </c>
      <c r="AP11" s="51" t="str">
        <f>IF(AP$3&gt;0,'Investment Scenario'!AO73,"")</f>
        <v/>
      </c>
      <c r="AQ11" s="51" t="str">
        <f>IF(AQ$3&gt;0,'Investment Scenario'!AP73,"")</f>
        <v/>
      </c>
      <c r="AR11" s="51" t="str">
        <f>IF(AR$3&gt;0,'Investment Scenario'!AQ73,"")</f>
        <v/>
      </c>
    </row>
    <row r="12" spans="1:44" customFormat="1" x14ac:dyDescent="0.25">
      <c r="B12" s="109" t="s">
        <v>168</v>
      </c>
      <c r="C12" s="47" t="s">
        <v>6</v>
      </c>
      <c r="F12" s="51" t="str">
        <f>IF(F$3&gt;0,-'Investment Scenario'!$B$99,"")</f>
        <v/>
      </c>
      <c r="G12" s="51" t="str">
        <f>IF(G$3&gt;0,-'Investment Scenario'!$B$99,"")</f>
        <v/>
      </c>
      <c r="H12" s="51" t="str">
        <f>IF(H$3&gt;0,-'Investment Scenario'!$B$99,"")</f>
        <v/>
      </c>
      <c r="I12" s="51" t="str">
        <f>IF(I$3&gt;0,-'Investment Scenario'!$B$99,"")</f>
        <v/>
      </c>
      <c r="J12" s="51" t="str">
        <f>IF(J$3&gt;0,-'Investment Scenario'!$B$99,"")</f>
        <v/>
      </c>
      <c r="K12" s="51" t="str">
        <f>IF(K$3&gt;0,-'Investment Scenario'!$B$99,"")</f>
        <v/>
      </c>
      <c r="L12" s="51" t="str">
        <f>IF(L$3&gt;0,-'Investment Scenario'!$B$99,"")</f>
        <v/>
      </c>
      <c r="M12" s="51" t="str">
        <f>IF(M$3&gt;0,-'Investment Scenario'!$B$99,"")</f>
        <v/>
      </c>
      <c r="N12" s="51" t="str">
        <f>IF(N$3&gt;0,-'Investment Scenario'!$B$99,"")</f>
        <v/>
      </c>
      <c r="O12" s="51" t="str">
        <f>IF(O$3&gt;0,-'Investment Scenario'!$B$99,"")</f>
        <v/>
      </c>
      <c r="P12" s="51" t="str">
        <f>IF(P$3&gt;0,-'Investment Scenario'!$B$99,"")</f>
        <v/>
      </c>
      <c r="Q12" s="51" t="str">
        <f>IF(Q$3&gt;0,-'Investment Scenario'!$B$99,"")</f>
        <v/>
      </c>
      <c r="R12" s="51" t="str">
        <f>IF(R$3&gt;0,-'Investment Scenario'!$B$99,"")</f>
        <v/>
      </c>
      <c r="S12" s="51" t="str">
        <f>IF(S$3&gt;0,-'Investment Scenario'!$B$99,"")</f>
        <v/>
      </c>
      <c r="T12" s="51" t="str">
        <f>IF(T$3&gt;0,-'Investment Scenario'!$B$99,"")</f>
        <v/>
      </c>
      <c r="U12" s="51" t="str">
        <f>IF(U$3&gt;0,-'Investment Scenario'!$B$99,"")</f>
        <v/>
      </c>
      <c r="V12" s="51" t="str">
        <f>IF(V$3&gt;0,-'Investment Scenario'!$B$99,"")</f>
        <v/>
      </c>
      <c r="W12" s="51" t="str">
        <f>IF(W$3&gt;0,-'Investment Scenario'!$B$99,"")</f>
        <v/>
      </c>
      <c r="X12" s="51" t="str">
        <f>IF(X$3&gt;0,-'Investment Scenario'!$B$99,"")</f>
        <v/>
      </c>
      <c r="Y12" s="51" t="str">
        <f>IF(Y$3&gt;0,-'Investment Scenario'!$B$99,"")</f>
        <v/>
      </c>
      <c r="Z12" s="51" t="str">
        <f>IF(Z$3&gt;0,-'Investment Scenario'!$B$99,"")</f>
        <v/>
      </c>
      <c r="AA12" s="51" t="str">
        <f>IF(AA$3&gt;0,-'Investment Scenario'!$B$99,"")</f>
        <v/>
      </c>
      <c r="AB12" s="51" t="str">
        <f>IF(AB$3&gt;0,-'Investment Scenario'!$B$99,"")</f>
        <v/>
      </c>
      <c r="AC12" s="51" t="str">
        <f>IF(AC$3&gt;0,-'Investment Scenario'!$B$99,"")</f>
        <v/>
      </c>
      <c r="AD12" s="51" t="str">
        <f>IF(AD$3&gt;0,-'Investment Scenario'!$B$99,"")</f>
        <v/>
      </c>
      <c r="AE12" s="51" t="str">
        <f>IF(AE$3&gt;0,-'Investment Scenario'!$B$99,"")</f>
        <v/>
      </c>
      <c r="AF12" s="51" t="str">
        <f>IF(AF$3&gt;0,-'Investment Scenario'!$B$99,"")</f>
        <v/>
      </c>
      <c r="AG12" s="51" t="str">
        <f>IF(AG$3&gt;0,-'Investment Scenario'!$B$99,"")</f>
        <v/>
      </c>
      <c r="AH12" s="51" t="str">
        <f>IF(AH$3&gt;0,-'Investment Scenario'!$B$99,"")</f>
        <v/>
      </c>
      <c r="AI12" s="51" t="str">
        <f>IF(AI$3&gt;0,-'Investment Scenario'!$B$99,"")</f>
        <v/>
      </c>
      <c r="AJ12" s="51" t="str">
        <f>IF(AJ$3&gt;0,-'Investment Scenario'!$B$99,"")</f>
        <v/>
      </c>
      <c r="AK12" s="51" t="str">
        <f>IF(AK$3&gt;0,-'Investment Scenario'!$B$99,"")</f>
        <v/>
      </c>
      <c r="AL12" s="51" t="str">
        <f>IF(AL$3&gt;0,-'Investment Scenario'!$B$99,"")</f>
        <v/>
      </c>
      <c r="AM12" s="51" t="str">
        <f>IF(AM$3&gt;0,-'Investment Scenario'!$B$99,"")</f>
        <v/>
      </c>
      <c r="AN12" s="51" t="str">
        <f>IF(AN$3&gt;0,-'Investment Scenario'!$B$99,"")</f>
        <v/>
      </c>
      <c r="AO12" s="51" t="str">
        <f>IF(AO$3&gt;0,-'Investment Scenario'!$B$99,"")</f>
        <v/>
      </c>
      <c r="AP12" s="51" t="str">
        <f>IF(AP$3&gt;0,-'Investment Scenario'!$B$99,"")</f>
        <v/>
      </c>
      <c r="AQ12" s="51" t="str">
        <f>IF(AQ$3&gt;0,-'Investment Scenario'!$B$99,"")</f>
        <v/>
      </c>
      <c r="AR12" s="51" t="str">
        <f>IF(AR$3&gt;0,-'Investment Scenario'!$B$99,"")</f>
        <v/>
      </c>
    </row>
    <row r="13" spans="1:44" customFormat="1" x14ac:dyDescent="0.25">
      <c r="B13" t="s">
        <v>153</v>
      </c>
      <c r="C13" s="47" t="s">
        <v>6</v>
      </c>
      <c r="F13" s="51" t="str">
        <f>IF(F$3&gt;0,+F11+F10+F12,"")</f>
        <v/>
      </c>
      <c r="G13" s="51" t="str">
        <f t="shared" ref="G13:AQ13" si="1">IF(G$3&gt;0,+G11+G10+G12,"")</f>
        <v/>
      </c>
      <c r="H13" s="51" t="str">
        <f t="shared" si="1"/>
        <v/>
      </c>
      <c r="I13" s="51" t="str">
        <f t="shared" si="1"/>
        <v/>
      </c>
      <c r="J13" s="51" t="str">
        <f t="shared" si="1"/>
        <v/>
      </c>
      <c r="K13" s="51" t="str">
        <f>IF(K$3&gt;0,+K11+K10+K12,"")</f>
        <v/>
      </c>
      <c r="L13" s="51" t="str">
        <f t="shared" si="1"/>
        <v/>
      </c>
      <c r="M13" s="51" t="str">
        <f t="shared" si="1"/>
        <v/>
      </c>
      <c r="N13" s="51" t="str">
        <f t="shared" si="1"/>
        <v/>
      </c>
      <c r="O13" s="51" t="str">
        <f t="shared" si="1"/>
        <v/>
      </c>
      <c r="P13" s="51" t="str">
        <f t="shared" si="1"/>
        <v/>
      </c>
      <c r="Q13" s="51" t="str">
        <f t="shared" si="1"/>
        <v/>
      </c>
      <c r="R13" s="51" t="str">
        <f t="shared" si="1"/>
        <v/>
      </c>
      <c r="S13" s="51" t="str">
        <f t="shared" si="1"/>
        <v/>
      </c>
      <c r="T13" s="51" t="str">
        <f t="shared" si="1"/>
        <v/>
      </c>
      <c r="U13" s="51" t="str">
        <f t="shared" si="1"/>
        <v/>
      </c>
      <c r="V13" s="51" t="str">
        <f t="shared" si="1"/>
        <v/>
      </c>
      <c r="W13" s="51" t="str">
        <f t="shared" si="1"/>
        <v/>
      </c>
      <c r="X13" s="51" t="str">
        <f t="shared" si="1"/>
        <v/>
      </c>
      <c r="Y13" s="51" t="str">
        <f t="shared" si="1"/>
        <v/>
      </c>
      <c r="Z13" s="51" t="str">
        <f t="shared" si="1"/>
        <v/>
      </c>
      <c r="AA13" s="51" t="str">
        <f t="shared" si="1"/>
        <v/>
      </c>
      <c r="AB13" s="51" t="str">
        <f t="shared" si="1"/>
        <v/>
      </c>
      <c r="AC13" s="51" t="str">
        <f t="shared" si="1"/>
        <v/>
      </c>
      <c r="AD13" s="51" t="str">
        <f t="shared" si="1"/>
        <v/>
      </c>
      <c r="AE13" s="51" t="str">
        <f t="shared" si="1"/>
        <v/>
      </c>
      <c r="AF13" s="51" t="str">
        <f t="shared" si="1"/>
        <v/>
      </c>
      <c r="AG13" s="51" t="str">
        <f t="shared" si="1"/>
        <v/>
      </c>
      <c r="AH13" s="51" t="str">
        <f t="shared" si="1"/>
        <v/>
      </c>
      <c r="AI13" s="51" t="str">
        <f t="shared" si="1"/>
        <v/>
      </c>
      <c r="AJ13" s="51" t="str">
        <f t="shared" si="1"/>
        <v/>
      </c>
      <c r="AK13" s="51" t="str">
        <f t="shared" si="1"/>
        <v/>
      </c>
      <c r="AL13" s="51" t="str">
        <f t="shared" si="1"/>
        <v/>
      </c>
      <c r="AM13" s="51" t="str">
        <f t="shared" si="1"/>
        <v/>
      </c>
      <c r="AN13" s="51" t="str">
        <f t="shared" si="1"/>
        <v/>
      </c>
      <c r="AO13" s="51" t="str">
        <f t="shared" si="1"/>
        <v/>
      </c>
      <c r="AP13" s="51" t="str">
        <f t="shared" si="1"/>
        <v/>
      </c>
      <c r="AQ13" s="51" t="str">
        <f t="shared" si="1"/>
        <v/>
      </c>
      <c r="AR13" s="51" t="str">
        <f>IF(AR$3&gt;0,+AR11+AR10+AR12,"")</f>
        <v/>
      </c>
    </row>
    <row r="14" spans="1:44" customFormat="1" x14ac:dyDescent="0.25">
      <c r="L14" s="24"/>
    </row>
    <row r="15" spans="1:44" customFormat="1" x14ac:dyDescent="0.25">
      <c r="A15" s="1" t="s">
        <v>169</v>
      </c>
      <c r="C15" s="47"/>
      <c r="D15" s="52"/>
      <c r="E15" s="52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44" customFormat="1" x14ac:dyDescent="0.25">
      <c r="B16" s="46" t="s">
        <v>155</v>
      </c>
      <c r="C16" s="47" t="s">
        <v>7</v>
      </c>
      <c r="F16" s="4" t="str">
        <f>IF(F$3&gt;0,'Investment Scenario'!$B$97*'Investment Scenario'!E96/1000,"")</f>
        <v/>
      </c>
      <c r="G16" s="4" t="str">
        <f>IF(G$3&gt;0,'Investment Scenario'!$B$97*'Investment Scenario'!F96/1000,"")</f>
        <v/>
      </c>
      <c r="H16" s="4" t="str">
        <f>IF(H$3&gt;0,'Investment Scenario'!$B$97*'Investment Scenario'!G96/1000,"")</f>
        <v/>
      </c>
      <c r="I16" s="4" t="str">
        <f>IF(I$3&gt;0,'Investment Scenario'!$B$97*'Investment Scenario'!H96/1000,"")</f>
        <v/>
      </c>
      <c r="J16" s="4" t="str">
        <f>IF(J$3&gt;0,'Investment Scenario'!$B$97*'Investment Scenario'!I96/1000,"")</f>
        <v/>
      </c>
      <c r="K16" s="4" t="str">
        <f>IF(K$3&gt;0,'Investment Scenario'!$B$97*'Investment Scenario'!J96/1000,"")</f>
        <v/>
      </c>
      <c r="L16" s="4" t="str">
        <f>IF(L$3&gt;0,'Investment Scenario'!$B$97*'Investment Scenario'!K96/1000,"")</f>
        <v/>
      </c>
      <c r="M16" s="4" t="str">
        <f>IF(M$3&gt;0,'Investment Scenario'!$B$97*'Investment Scenario'!L96/1000,"")</f>
        <v/>
      </c>
      <c r="N16" s="4" t="str">
        <f>IF(N$3&gt;0,'Investment Scenario'!$B$97*'Investment Scenario'!M96/1000,"")</f>
        <v/>
      </c>
      <c r="O16" s="4" t="str">
        <f>IF(O$3&gt;0,'Investment Scenario'!$B$97*'Investment Scenario'!N96/1000,"")</f>
        <v/>
      </c>
      <c r="P16" s="4" t="str">
        <f>IF(P$3&gt;0,'Investment Scenario'!$B$97*'Investment Scenario'!O96/1000,"")</f>
        <v/>
      </c>
      <c r="Q16" s="4" t="str">
        <f>IF(Q$3&gt;0,'Investment Scenario'!$B$97*'Investment Scenario'!P96/1000,"")</f>
        <v/>
      </c>
      <c r="R16" s="4" t="str">
        <f>IF(R$3&gt;0,'Investment Scenario'!$B$97*'Investment Scenario'!Q96/1000,"")</f>
        <v/>
      </c>
      <c r="S16" s="4" t="str">
        <f>IF(S$3&gt;0,'Investment Scenario'!$B$97*'Investment Scenario'!R96/1000,"")</f>
        <v/>
      </c>
      <c r="T16" s="4" t="str">
        <f>IF(T$3&gt;0,'Investment Scenario'!$B$97*'Investment Scenario'!S96/1000,"")</f>
        <v/>
      </c>
      <c r="U16" s="4" t="str">
        <f>IF(U$3&gt;0,'Investment Scenario'!$B$97*'Investment Scenario'!T96/1000,"")</f>
        <v/>
      </c>
      <c r="V16" s="4" t="str">
        <f>IF(V$3&gt;0,'Investment Scenario'!$B$97*'Investment Scenario'!U96/1000,"")</f>
        <v/>
      </c>
      <c r="W16" s="4" t="str">
        <f>IF(W$3&gt;0,'Investment Scenario'!$B$97*'Investment Scenario'!V96/1000,"")</f>
        <v/>
      </c>
      <c r="X16" s="4" t="str">
        <f>IF(X$3&gt;0,'Investment Scenario'!$B$97*'Investment Scenario'!W96/1000,"")</f>
        <v/>
      </c>
      <c r="Y16" s="4" t="str">
        <f>IF(Y$3&gt;0,'Investment Scenario'!$B$97*'Investment Scenario'!X96/1000,"")</f>
        <v/>
      </c>
      <c r="Z16" s="4" t="str">
        <f>IF(Z$3&gt;0,'Investment Scenario'!$B$97*'Investment Scenario'!Y96/1000,"")</f>
        <v/>
      </c>
      <c r="AA16" s="4" t="str">
        <f>IF(AA$3&gt;0,'Investment Scenario'!$B$97*'Investment Scenario'!Z96/1000,"")</f>
        <v/>
      </c>
      <c r="AB16" s="4" t="str">
        <f>IF(AB$3&gt;0,'Investment Scenario'!$B$97*'Investment Scenario'!AA96/1000,"")</f>
        <v/>
      </c>
      <c r="AC16" s="4" t="str">
        <f>IF(AC$3&gt;0,'Investment Scenario'!$B$97*'Investment Scenario'!AB96/1000,"")</f>
        <v/>
      </c>
      <c r="AD16" s="4" t="str">
        <f>IF(AD$3&gt;0,'Investment Scenario'!$B$97*'Investment Scenario'!AC96/1000,"")</f>
        <v/>
      </c>
      <c r="AE16" s="4" t="str">
        <f>IF(AE$3&gt;0,'Investment Scenario'!$B$97*'Investment Scenario'!AD96/1000,"")</f>
        <v/>
      </c>
      <c r="AF16" s="4" t="str">
        <f>IF(AF$3&gt;0,'Investment Scenario'!$B$97*'Investment Scenario'!AE96/1000,"")</f>
        <v/>
      </c>
      <c r="AG16" s="4" t="str">
        <f>IF(AG$3&gt;0,'Investment Scenario'!$B$97*'Investment Scenario'!AF96/1000,"")</f>
        <v/>
      </c>
      <c r="AH16" s="4" t="str">
        <f>IF(AH$3&gt;0,'Investment Scenario'!$B$97*'Investment Scenario'!AG96/1000,"")</f>
        <v/>
      </c>
      <c r="AI16" s="4" t="str">
        <f>IF(AI$3&gt;0,'Investment Scenario'!$B$97*'Investment Scenario'!AH96/1000,"")</f>
        <v/>
      </c>
      <c r="AJ16" s="4" t="str">
        <f>IF(AJ$3&gt;0,'Investment Scenario'!$B$97*'Investment Scenario'!AI96/1000,"")</f>
        <v/>
      </c>
      <c r="AK16" s="4" t="str">
        <f>IF(AK$3&gt;0,'Investment Scenario'!$B$97*'Investment Scenario'!AJ96/1000,"")</f>
        <v/>
      </c>
      <c r="AL16" s="4" t="str">
        <f>IF(AL$3&gt;0,'Investment Scenario'!$B$97*'Investment Scenario'!AK96/1000,"")</f>
        <v/>
      </c>
      <c r="AM16" s="4" t="str">
        <f>IF(AM$3&gt;0,'Investment Scenario'!$B$97*'Investment Scenario'!AL96/1000,"")</f>
        <v/>
      </c>
      <c r="AN16" s="4" t="str">
        <f>IF(AN$3&gt;0,'Investment Scenario'!$B$97*'Investment Scenario'!AM96/1000,"")</f>
        <v/>
      </c>
      <c r="AO16" s="4" t="str">
        <f>IF(AO$3&gt;0,'Investment Scenario'!$B$97*'Investment Scenario'!AN96/1000,"")</f>
        <v/>
      </c>
      <c r="AP16" s="4" t="str">
        <f>IF(AP$3&gt;0,'Investment Scenario'!$B$97*'Investment Scenario'!AO96/1000,"")</f>
        <v/>
      </c>
      <c r="AQ16" s="4" t="str">
        <f>IF(AQ$3&gt;0,'Investment Scenario'!$B$97*'Investment Scenario'!AP96/1000,"")</f>
        <v/>
      </c>
      <c r="AR16" s="4" t="str">
        <f>IF(AR$3&gt;0,'Investment Scenario'!$B$97*'Investment Scenario'!AQ96/1000,"")</f>
        <v/>
      </c>
    </row>
    <row r="17" spans="1:44" customFormat="1" x14ac:dyDescent="0.25">
      <c r="B17" s="46" t="s">
        <v>156</v>
      </c>
      <c r="C17" s="47" t="s">
        <v>7</v>
      </c>
      <c r="F17" s="4" t="str">
        <f>IF(F$3&gt;0,'Investment Scenario'!$B$99*'Investment Scenario'!E98/1000,"")</f>
        <v/>
      </c>
      <c r="G17" s="4" t="str">
        <f>IF(G$3&gt;0,'Investment Scenario'!$B$99*'Investment Scenario'!F98/1000,"")</f>
        <v/>
      </c>
      <c r="H17" s="4" t="str">
        <f>IF(H$3&gt;0,'Investment Scenario'!$B$99*'Investment Scenario'!G98/1000,"")</f>
        <v/>
      </c>
      <c r="I17" s="4" t="str">
        <f>IF(I$3&gt;0,'Investment Scenario'!$B$99*'Investment Scenario'!H98/1000,"")</f>
        <v/>
      </c>
      <c r="J17" s="4" t="str">
        <f>IF(J$3&gt;0,'Investment Scenario'!$B$99*'Investment Scenario'!I98/1000,"")</f>
        <v/>
      </c>
      <c r="K17" s="4" t="str">
        <f>IF(K$3&gt;0,'Investment Scenario'!$B$99*'Investment Scenario'!J98/1000,"")</f>
        <v/>
      </c>
      <c r="L17" s="4" t="str">
        <f>IF(L$3&gt;0,'Investment Scenario'!$B$99*'Investment Scenario'!K98/1000,"")</f>
        <v/>
      </c>
      <c r="M17" s="4" t="str">
        <f>IF(M$3&gt;0,'Investment Scenario'!$B$99*'Investment Scenario'!L98/1000,"")</f>
        <v/>
      </c>
      <c r="N17" s="4" t="str">
        <f>IF(N$3&gt;0,'Investment Scenario'!$B$99*'Investment Scenario'!M98/1000,"")</f>
        <v/>
      </c>
      <c r="O17" s="4" t="str">
        <f>IF(O$3&gt;0,'Investment Scenario'!$B$99*'Investment Scenario'!N98/1000,"")</f>
        <v/>
      </c>
      <c r="P17" s="4" t="str">
        <f>IF(P$3&gt;0,'Investment Scenario'!$B$99*'Investment Scenario'!O98/1000,"")</f>
        <v/>
      </c>
      <c r="Q17" s="4" t="str">
        <f>IF(Q$3&gt;0,'Investment Scenario'!$B$99*'Investment Scenario'!P98/1000,"")</f>
        <v/>
      </c>
      <c r="R17" s="4" t="str">
        <f>IF(R$3&gt;0,'Investment Scenario'!$B$99*'Investment Scenario'!Q98/1000,"")</f>
        <v/>
      </c>
      <c r="S17" s="4" t="str">
        <f>IF(S$3&gt;0,'Investment Scenario'!$B$99*'Investment Scenario'!R98/1000,"")</f>
        <v/>
      </c>
      <c r="T17" s="4" t="str">
        <f>IF(T$3&gt;0,'Investment Scenario'!$B$99*'Investment Scenario'!S98/1000,"")</f>
        <v/>
      </c>
      <c r="U17" s="4" t="str">
        <f>IF(U$3&gt;0,'Investment Scenario'!$B$99*'Investment Scenario'!T98/1000,"")</f>
        <v/>
      </c>
      <c r="V17" s="4" t="str">
        <f>IF(V$3&gt;0,'Investment Scenario'!$B$99*'Investment Scenario'!U98/1000,"")</f>
        <v/>
      </c>
      <c r="W17" s="4" t="str">
        <f>IF(W$3&gt;0,'Investment Scenario'!$B$99*'Investment Scenario'!V98/1000,"")</f>
        <v/>
      </c>
      <c r="X17" s="4" t="str">
        <f>IF(X$3&gt;0,'Investment Scenario'!$B$99*'Investment Scenario'!W98/1000,"")</f>
        <v/>
      </c>
      <c r="Y17" s="4" t="str">
        <f>IF(Y$3&gt;0,'Investment Scenario'!$B$99*'Investment Scenario'!X98/1000,"")</f>
        <v/>
      </c>
      <c r="Z17" s="4" t="str">
        <f>IF(Z$3&gt;0,'Investment Scenario'!$B$99*'Investment Scenario'!Y98/1000,"")</f>
        <v/>
      </c>
      <c r="AA17" s="4" t="str">
        <f>IF(AA$3&gt;0,'Investment Scenario'!$B$99*'Investment Scenario'!Z98/1000,"")</f>
        <v/>
      </c>
      <c r="AB17" s="4" t="str">
        <f>IF(AB$3&gt;0,'Investment Scenario'!$B$99*'Investment Scenario'!AA98/1000,"")</f>
        <v/>
      </c>
      <c r="AC17" s="4" t="str">
        <f>IF(AC$3&gt;0,'Investment Scenario'!$B$99*'Investment Scenario'!AB98/1000,"")</f>
        <v/>
      </c>
      <c r="AD17" s="4" t="str">
        <f>IF(AD$3&gt;0,'Investment Scenario'!$B$99*'Investment Scenario'!AC98/1000,"")</f>
        <v/>
      </c>
      <c r="AE17" s="4" t="str">
        <f>IF(AE$3&gt;0,'Investment Scenario'!$B$99*'Investment Scenario'!AD98/1000,"")</f>
        <v/>
      </c>
      <c r="AF17" s="4" t="str">
        <f>IF(AF$3&gt;0,'Investment Scenario'!$B$99*'Investment Scenario'!AE98/1000,"")</f>
        <v/>
      </c>
      <c r="AG17" s="4" t="str">
        <f>IF(AG$3&gt;0,'Investment Scenario'!$B$99*'Investment Scenario'!AF98/1000,"")</f>
        <v/>
      </c>
      <c r="AH17" s="4" t="str">
        <f>IF(AH$3&gt;0,'Investment Scenario'!$B$99*'Investment Scenario'!AG98/1000,"")</f>
        <v/>
      </c>
      <c r="AI17" s="4" t="str">
        <f>IF(AI$3&gt;0,'Investment Scenario'!$B$99*'Investment Scenario'!AH98/1000,"")</f>
        <v/>
      </c>
      <c r="AJ17" s="4" t="str">
        <f>IF(AJ$3&gt;0,'Investment Scenario'!$B$99*'Investment Scenario'!AI98/1000,"")</f>
        <v/>
      </c>
      <c r="AK17" s="4" t="str">
        <f>IF(AK$3&gt;0,'Investment Scenario'!$B$99*'Investment Scenario'!AJ98/1000,"")</f>
        <v/>
      </c>
      <c r="AL17" s="4" t="str">
        <f>IF(AL$3&gt;0,'Investment Scenario'!$B$99*'Investment Scenario'!AK98/1000,"")</f>
        <v/>
      </c>
      <c r="AM17" s="4" t="str">
        <f>IF(AM$3&gt;0,'Investment Scenario'!$B$99*'Investment Scenario'!AL98/1000,"")</f>
        <v/>
      </c>
      <c r="AN17" s="4" t="str">
        <f>IF(AN$3&gt;0,'Investment Scenario'!$B$99*'Investment Scenario'!AM98/1000,"")</f>
        <v/>
      </c>
      <c r="AO17" s="4" t="str">
        <f>IF(AO$3&gt;0,'Investment Scenario'!$B$99*'Investment Scenario'!AN98/1000,"")</f>
        <v/>
      </c>
      <c r="AP17" s="4" t="str">
        <f>IF(AP$3&gt;0,'Investment Scenario'!$B$99*'Investment Scenario'!AO98/1000,"")</f>
        <v/>
      </c>
      <c r="AQ17" s="4" t="str">
        <f>IF(AQ$3&gt;0,'Investment Scenario'!$B$99*'Investment Scenario'!AP98/1000,"")</f>
        <v/>
      </c>
      <c r="AR17" s="4" t="str">
        <f>IF(AR$3&gt;0,'Investment Scenario'!$B$99*'Investment Scenario'!AQ98/1000,"")</f>
        <v/>
      </c>
    </row>
    <row r="18" spans="1:44" customFormat="1" x14ac:dyDescent="0.25">
      <c r="B18" s="46" t="s">
        <v>157</v>
      </c>
      <c r="C18" s="47" t="s">
        <v>7</v>
      </c>
      <c r="D18" s="48"/>
      <c r="E18" s="49"/>
      <c r="F18" s="53" t="str">
        <f>IF(F$3&gt;0,'Investment Scenario'!E114/1000000,"")</f>
        <v/>
      </c>
      <c r="G18" s="53" t="str">
        <f>IF(G$3&gt;0,'Investment Scenario'!F114/1000000,"")</f>
        <v/>
      </c>
      <c r="H18" s="53" t="str">
        <f>IF(H$3&gt;0,'Investment Scenario'!G114/1000000,"")</f>
        <v/>
      </c>
      <c r="I18" s="53" t="str">
        <f>IF(I$3&gt;0,'Investment Scenario'!H114/1000000,"")</f>
        <v/>
      </c>
      <c r="J18" s="53" t="str">
        <f>IF(J$3&gt;0,'Investment Scenario'!I114/1000000,"")</f>
        <v/>
      </c>
      <c r="K18" s="53" t="str">
        <f>IF(K$3&gt;0,'Investment Scenario'!J114/1000000,"")</f>
        <v/>
      </c>
      <c r="L18" s="53" t="str">
        <f>IF(L$3&gt;0,'Investment Scenario'!K114/1000000,"")</f>
        <v/>
      </c>
      <c r="M18" s="53" t="str">
        <f>IF(M$3&gt;0,'Investment Scenario'!L114/1000000,"")</f>
        <v/>
      </c>
      <c r="N18" s="53" t="str">
        <f>IF(N$3&gt;0,'Investment Scenario'!M114/1000000,"")</f>
        <v/>
      </c>
      <c r="O18" s="53" t="str">
        <f>IF(O$3&gt;0,'Investment Scenario'!N114/1000000,"")</f>
        <v/>
      </c>
      <c r="P18" s="53" t="str">
        <f>IF(P$3&gt;0,'Investment Scenario'!O114/1000000,"")</f>
        <v/>
      </c>
      <c r="Q18" s="53" t="str">
        <f>IF(Q$3&gt;0,'Investment Scenario'!P114/1000000,"")</f>
        <v/>
      </c>
      <c r="R18" s="53" t="str">
        <f>IF(R$3&gt;0,'Investment Scenario'!Q114/1000000,"")</f>
        <v/>
      </c>
      <c r="S18" s="53" t="str">
        <f>IF(S$3&gt;0,'Investment Scenario'!R114/1000000,"")</f>
        <v/>
      </c>
      <c r="T18" s="53" t="str">
        <f>IF(T$3&gt;0,'Investment Scenario'!S114/1000000,"")</f>
        <v/>
      </c>
      <c r="U18" s="53" t="str">
        <f>IF(U$3&gt;0,'Investment Scenario'!T114/1000000,"")</f>
        <v/>
      </c>
      <c r="V18" s="53" t="str">
        <f>IF(V$3&gt;0,'Investment Scenario'!U114/1000000,"")</f>
        <v/>
      </c>
      <c r="W18" s="53" t="str">
        <f>IF(W$3&gt;0,'Investment Scenario'!V114/1000000,"")</f>
        <v/>
      </c>
      <c r="X18" s="53" t="str">
        <f>IF(X$3&gt;0,'Investment Scenario'!W114/1000000,"")</f>
        <v/>
      </c>
      <c r="Y18" s="53" t="str">
        <f>IF(Y$3&gt;0,'Investment Scenario'!X114/1000000,"")</f>
        <v/>
      </c>
      <c r="Z18" s="53" t="str">
        <f>IF(Z$3&gt;0,'Investment Scenario'!Y114/1000000,"")</f>
        <v/>
      </c>
      <c r="AA18" s="53" t="str">
        <f>IF(AA$3&gt;0,'Investment Scenario'!Z114/1000000,"")</f>
        <v/>
      </c>
      <c r="AB18" s="53" t="str">
        <f>IF(AB$3&gt;0,'Investment Scenario'!AA114/1000000,"")</f>
        <v/>
      </c>
      <c r="AC18" s="53" t="str">
        <f>IF(AC$3&gt;0,'Investment Scenario'!AB114/1000000,"")</f>
        <v/>
      </c>
      <c r="AD18" s="53" t="str">
        <f>IF(AD$3&gt;0,'Investment Scenario'!AC114/1000000,"")</f>
        <v/>
      </c>
      <c r="AE18" s="53" t="str">
        <f>IF(AE$3&gt;0,'Investment Scenario'!AD114/1000000,"")</f>
        <v/>
      </c>
      <c r="AF18" s="53" t="str">
        <f>IF(AF$3&gt;0,'Investment Scenario'!AE114/1000000,"")</f>
        <v/>
      </c>
      <c r="AG18" s="53" t="str">
        <f>IF(AG$3&gt;0,'Investment Scenario'!AF114/1000000,"")</f>
        <v/>
      </c>
      <c r="AH18" s="53" t="str">
        <f>IF(AH$3&gt;0,'Investment Scenario'!AG114/1000000,"")</f>
        <v/>
      </c>
      <c r="AI18" s="53" t="str">
        <f>IF(AI$3&gt;0,'Investment Scenario'!AH114/1000000,"")</f>
        <v/>
      </c>
      <c r="AJ18" s="53" t="str">
        <f>IF(AJ$3&gt;0,'Investment Scenario'!AI114/1000000,"")</f>
        <v/>
      </c>
      <c r="AK18" s="53" t="str">
        <f>IF(AK$3&gt;0,'Investment Scenario'!AJ114/1000000,"")</f>
        <v/>
      </c>
      <c r="AL18" s="53" t="str">
        <f>IF(AL$3&gt;0,'Investment Scenario'!AK114/1000000,"")</f>
        <v/>
      </c>
      <c r="AM18" s="53" t="str">
        <f>IF(AM$3&gt;0,'Investment Scenario'!AL114/1000000,"")</f>
        <v/>
      </c>
      <c r="AN18" s="53" t="str">
        <f>IF(AN$3&gt;0,'Investment Scenario'!AM114/1000000,"")</f>
        <v/>
      </c>
      <c r="AO18" s="53" t="str">
        <f>IF(AO$3&gt;0,'Investment Scenario'!AN114/1000000,"")</f>
        <v/>
      </c>
      <c r="AP18" s="53" t="str">
        <f>IF(AP$3&gt;0,'Investment Scenario'!AO114/1000000,"")</f>
        <v/>
      </c>
      <c r="AQ18" s="53" t="str">
        <f>IF(AQ$3&gt;0,'Investment Scenario'!AP114/1000000,"")</f>
        <v/>
      </c>
      <c r="AR18" s="53" t="str">
        <f>IF(AR$3&gt;0,'Investment Scenario'!AQ114/1000000,"")</f>
        <v/>
      </c>
    </row>
    <row r="19" spans="1:44" customFormat="1" x14ac:dyDescent="0.25">
      <c r="B19" s="54" t="s">
        <v>158</v>
      </c>
      <c r="C19" s="55" t="s">
        <v>7</v>
      </c>
      <c r="D19" s="56"/>
      <c r="E19" s="56"/>
      <c r="F19" s="57" t="str">
        <f>IF(F$3&gt;0,SUM(F16:F18),"")</f>
        <v/>
      </c>
      <c r="G19" s="57" t="str">
        <f t="shared" ref="G19:J19" si="2">IF(G$3&gt;0,SUM(G16:G18),"")</f>
        <v/>
      </c>
      <c r="H19" s="57" t="str">
        <f t="shared" si="2"/>
        <v/>
      </c>
      <c r="I19" s="57" t="str">
        <f>IF(I$3&gt;0,SUM(I16:I18),"")</f>
        <v/>
      </c>
      <c r="J19" s="57" t="str">
        <f t="shared" si="2"/>
        <v/>
      </c>
      <c r="K19" s="57" t="str">
        <f>IF(K$3&gt;0,SUM(K16:K18),"")</f>
        <v/>
      </c>
      <c r="L19" s="57" t="str">
        <f t="shared" ref="L19:AR19" si="3">IF(L$3&gt;0,SUM(L16:L18),"")</f>
        <v/>
      </c>
      <c r="M19" s="57" t="str">
        <f>IF(M$3&gt;0,SUM(M16:M18),"")</f>
        <v/>
      </c>
      <c r="N19" s="57" t="str">
        <f t="shared" si="3"/>
        <v/>
      </c>
      <c r="O19" s="57" t="str">
        <f t="shared" si="3"/>
        <v/>
      </c>
      <c r="P19" s="57" t="str">
        <f t="shared" si="3"/>
        <v/>
      </c>
      <c r="Q19" s="57" t="str">
        <f t="shared" si="3"/>
        <v/>
      </c>
      <c r="R19" s="57" t="str">
        <f t="shared" si="3"/>
        <v/>
      </c>
      <c r="S19" s="57" t="str">
        <f t="shared" si="3"/>
        <v/>
      </c>
      <c r="T19" s="57" t="str">
        <f t="shared" si="3"/>
        <v/>
      </c>
      <c r="U19" s="57" t="str">
        <f t="shared" si="3"/>
        <v/>
      </c>
      <c r="V19" s="57" t="str">
        <f t="shared" si="3"/>
        <v/>
      </c>
      <c r="W19" s="57" t="str">
        <f t="shared" si="3"/>
        <v/>
      </c>
      <c r="X19" s="57" t="str">
        <f t="shared" si="3"/>
        <v/>
      </c>
      <c r="Y19" s="57" t="str">
        <f t="shared" si="3"/>
        <v/>
      </c>
      <c r="Z19" s="57" t="str">
        <f t="shared" si="3"/>
        <v/>
      </c>
      <c r="AA19" s="57" t="str">
        <f t="shared" si="3"/>
        <v/>
      </c>
      <c r="AB19" s="57" t="str">
        <f t="shared" si="3"/>
        <v/>
      </c>
      <c r="AC19" s="57" t="str">
        <f t="shared" si="3"/>
        <v/>
      </c>
      <c r="AD19" s="57" t="str">
        <f t="shared" si="3"/>
        <v/>
      </c>
      <c r="AE19" s="57" t="str">
        <f t="shared" si="3"/>
        <v/>
      </c>
      <c r="AF19" s="57" t="str">
        <f t="shared" si="3"/>
        <v/>
      </c>
      <c r="AG19" s="57" t="str">
        <f t="shared" si="3"/>
        <v/>
      </c>
      <c r="AH19" s="57" t="str">
        <f t="shared" si="3"/>
        <v/>
      </c>
      <c r="AI19" s="57" t="str">
        <f t="shared" si="3"/>
        <v/>
      </c>
      <c r="AJ19" s="57" t="str">
        <f t="shared" si="3"/>
        <v/>
      </c>
      <c r="AK19" s="57" t="str">
        <f t="shared" si="3"/>
        <v/>
      </c>
      <c r="AL19" s="57" t="str">
        <f t="shared" si="3"/>
        <v/>
      </c>
      <c r="AM19" s="57" t="str">
        <f t="shared" si="3"/>
        <v/>
      </c>
      <c r="AN19" s="57" t="str">
        <f t="shared" si="3"/>
        <v/>
      </c>
      <c r="AO19" s="57" t="str">
        <f t="shared" si="3"/>
        <v/>
      </c>
      <c r="AP19" s="57" t="str">
        <f t="shared" si="3"/>
        <v/>
      </c>
      <c r="AQ19" s="57" t="str">
        <f t="shared" si="3"/>
        <v/>
      </c>
      <c r="AR19" s="57" t="str">
        <f t="shared" si="3"/>
        <v/>
      </c>
    </row>
    <row r="20" spans="1:44" customFormat="1" x14ac:dyDescent="0.25">
      <c r="C20" s="47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44" customFormat="1" x14ac:dyDescent="0.25">
      <c r="A21" s="1" t="s">
        <v>170</v>
      </c>
      <c r="C21" s="47"/>
      <c r="F21" s="24"/>
      <c r="G21" s="58"/>
      <c r="H21" s="3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44" customFormat="1" x14ac:dyDescent="0.25">
      <c r="B22" s="46" t="s">
        <v>161</v>
      </c>
      <c r="C22" s="47" t="s">
        <v>7</v>
      </c>
      <c r="D22" s="48"/>
      <c r="E22" s="49"/>
      <c r="F22" s="53" t="str">
        <f>IF(F$3&gt;0,-'Investment Scenario'!E75/1000000,"")</f>
        <v/>
      </c>
      <c r="G22" s="53" t="str">
        <f>IF(G$3&gt;0,-'Investment Scenario'!F75/1000000,"")</f>
        <v/>
      </c>
      <c r="H22" s="53" t="str">
        <f>IF(H$3&gt;0,-'Investment Scenario'!G75/1000000,"")</f>
        <v/>
      </c>
      <c r="I22" s="53" t="str">
        <f>IF(I$3&gt;0,-'Investment Scenario'!H75/1000000,"")</f>
        <v/>
      </c>
      <c r="J22" s="53" t="str">
        <f>IF(J$3&gt;0,-'Investment Scenario'!I75/1000000,"")</f>
        <v/>
      </c>
      <c r="K22" s="53" t="str">
        <f>IF(K$3&gt;0,-'Investment Scenario'!J75/1000000,"")</f>
        <v/>
      </c>
      <c r="L22" s="53" t="str">
        <f>IF(L$3&gt;0,-'Investment Scenario'!K75/1000000,"")</f>
        <v/>
      </c>
      <c r="M22" s="53" t="str">
        <f>IF(M$3&gt;0,-'Investment Scenario'!L75/1000000,"")</f>
        <v/>
      </c>
      <c r="N22" s="53" t="str">
        <f>IF(N$3&gt;0,-'Investment Scenario'!M75/1000000,"")</f>
        <v/>
      </c>
      <c r="O22" s="53" t="str">
        <f>IF(O$3&gt;0,-'Investment Scenario'!N75/1000000,"")</f>
        <v/>
      </c>
      <c r="P22" s="53" t="str">
        <f>IF(P$3&gt;0,-'Investment Scenario'!O75/1000000,"")</f>
        <v/>
      </c>
      <c r="Q22" s="53" t="str">
        <f>IF(Q$3&gt;0,-'Investment Scenario'!P75/1000000,"")</f>
        <v/>
      </c>
      <c r="R22" s="53" t="str">
        <f>IF(R$3&gt;0,-'Investment Scenario'!Q75/1000000,"")</f>
        <v/>
      </c>
      <c r="S22" s="53" t="str">
        <f>IF(S$3&gt;0,-'Investment Scenario'!R75/1000000,"")</f>
        <v/>
      </c>
      <c r="T22" s="53" t="str">
        <f>IF(T$3&gt;0,-'Investment Scenario'!S75/1000000,"")</f>
        <v/>
      </c>
      <c r="U22" s="53" t="str">
        <f>IF(U$3&gt;0,-'Investment Scenario'!T75/1000000,"")</f>
        <v/>
      </c>
      <c r="V22" s="53" t="str">
        <f>IF(V$3&gt;0,-'Investment Scenario'!U75/1000000,"")</f>
        <v/>
      </c>
      <c r="W22" s="53" t="str">
        <f>IF(W$3&gt;0,-'Investment Scenario'!V75/1000000,"")</f>
        <v/>
      </c>
      <c r="X22" s="53" t="str">
        <f>IF(X$3&gt;0,-'Investment Scenario'!W75/1000000,"")</f>
        <v/>
      </c>
      <c r="Y22" s="53" t="str">
        <f>IF(Y$3&gt;0,-'Investment Scenario'!X75/1000000,"")</f>
        <v/>
      </c>
      <c r="Z22" s="53" t="str">
        <f>IF(Z$3&gt;0,-'Investment Scenario'!Y75/1000000,"")</f>
        <v/>
      </c>
      <c r="AA22" s="53" t="str">
        <f>IF(AA$3&gt;0,-'Investment Scenario'!Z75/1000000,"")</f>
        <v/>
      </c>
      <c r="AB22" s="53" t="str">
        <f>IF(AB$3&gt;0,-'Investment Scenario'!AA75/1000000,"")</f>
        <v/>
      </c>
      <c r="AC22" s="53" t="str">
        <f>IF(AC$3&gt;0,-'Investment Scenario'!AB75/1000000,"")</f>
        <v/>
      </c>
      <c r="AD22" s="53" t="str">
        <f>IF(AD$3&gt;0,-'Investment Scenario'!AC75/1000000,"")</f>
        <v/>
      </c>
      <c r="AE22" s="53" t="str">
        <f>IF(AE$3&gt;0,-'Investment Scenario'!AD75/1000000,"")</f>
        <v/>
      </c>
      <c r="AF22" s="53" t="str">
        <f>IF(AF$3&gt;0,-'Investment Scenario'!AE75/1000000,"")</f>
        <v/>
      </c>
      <c r="AG22" s="53" t="str">
        <f>IF(AG$3&gt;0,-'Investment Scenario'!AF75/1000000,"")</f>
        <v/>
      </c>
      <c r="AH22" s="53" t="str">
        <f>IF(AH$3&gt;0,-'Investment Scenario'!AG75/1000000,"")</f>
        <v/>
      </c>
      <c r="AI22" s="53" t="str">
        <f>IF(AI$3&gt;0,-'Investment Scenario'!AH75/1000000,"")</f>
        <v/>
      </c>
      <c r="AJ22" s="53" t="str">
        <f>IF(AJ$3&gt;0,-'Investment Scenario'!AI75/1000000,"")</f>
        <v/>
      </c>
      <c r="AK22" s="53" t="str">
        <f>IF(AK$3&gt;0,-'Investment Scenario'!AJ75/1000000,"")</f>
        <v/>
      </c>
      <c r="AL22" s="53" t="str">
        <f>IF(AL$3&gt;0,-'Investment Scenario'!AK75/1000000,"")</f>
        <v/>
      </c>
      <c r="AM22" s="53" t="str">
        <f>IF(AM$3&gt;0,-'Investment Scenario'!AL75/1000000,"")</f>
        <v/>
      </c>
      <c r="AN22" s="53" t="str">
        <f>IF(AN$3&gt;0,-'Investment Scenario'!AM75/1000000,"")</f>
        <v/>
      </c>
      <c r="AO22" s="53" t="str">
        <f>IF(AO$3&gt;0,-'Investment Scenario'!AN75/1000000,"")</f>
        <v/>
      </c>
      <c r="AP22" s="53" t="str">
        <f>IF(AP$3&gt;0,-'Investment Scenario'!AO75/1000000,"")</f>
        <v/>
      </c>
      <c r="AQ22" s="53" t="str">
        <f>IF(AQ$3&gt;0,-'Investment Scenario'!AP75/1000000,"")</f>
        <v/>
      </c>
      <c r="AR22" s="53" t="str">
        <f>IF(AR$3&gt;0,-'Investment Scenario'!AQ75/1000000,"")</f>
        <v/>
      </c>
    </row>
    <row r="23" spans="1:44" customFormat="1" x14ac:dyDescent="0.25">
      <c r="B23" s="46" t="s">
        <v>8</v>
      </c>
      <c r="C23" s="47" t="s">
        <v>7</v>
      </c>
      <c r="D23" s="48"/>
      <c r="E23" s="49"/>
      <c r="F23" s="53" t="str">
        <f>IF(F$3&gt;0,-'Investment Scenario'!E78/1000000,"")</f>
        <v/>
      </c>
      <c r="G23" s="53" t="str">
        <f>IF(G$3&gt;0,-'Investment Scenario'!F78/1000000,"")</f>
        <v/>
      </c>
      <c r="H23" s="53" t="str">
        <f>IF(H$3&gt;0,-'Investment Scenario'!G78/1000000,"")</f>
        <v/>
      </c>
      <c r="I23" s="53" t="str">
        <f>IF(I$3&gt;0,-'Investment Scenario'!H78/1000000,"")</f>
        <v/>
      </c>
      <c r="J23" s="53" t="str">
        <f>IF(J$3&gt;0,-'Investment Scenario'!I78/1000000,"")</f>
        <v/>
      </c>
      <c r="K23" s="53" t="str">
        <f>IF(K$3&gt;0,-'Investment Scenario'!J78/1000000,"")</f>
        <v/>
      </c>
      <c r="L23" s="53" t="str">
        <f>IF(L$3&gt;0,-'Investment Scenario'!K78/1000000,"")</f>
        <v/>
      </c>
      <c r="M23" s="53" t="str">
        <f>IF(M$3&gt;0,-'Investment Scenario'!L78/1000000,"")</f>
        <v/>
      </c>
      <c r="N23" s="53" t="str">
        <f>IF(N$3&gt;0,-'Investment Scenario'!M78/1000000,"")</f>
        <v/>
      </c>
      <c r="O23" s="53" t="str">
        <f>IF(O$3&gt;0,-'Investment Scenario'!N78/1000000,"")</f>
        <v/>
      </c>
      <c r="P23" s="53" t="str">
        <f>IF(P$3&gt;0,-'Investment Scenario'!O78/1000000,"")</f>
        <v/>
      </c>
      <c r="Q23" s="53" t="str">
        <f>IF(Q$3&gt;0,-'Investment Scenario'!P78/1000000,"")</f>
        <v/>
      </c>
      <c r="R23" s="53" t="str">
        <f>IF(R$3&gt;0,-'Investment Scenario'!Q78/1000000,"")</f>
        <v/>
      </c>
      <c r="S23" s="53" t="str">
        <f>IF(S$3&gt;0,-'Investment Scenario'!R78/1000000,"")</f>
        <v/>
      </c>
      <c r="T23" s="53" t="str">
        <f>IF(T$3&gt;0,-'Investment Scenario'!S78/1000000,"")</f>
        <v/>
      </c>
      <c r="U23" s="53" t="str">
        <f>IF(U$3&gt;0,-'Investment Scenario'!T78/1000000,"")</f>
        <v/>
      </c>
      <c r="V23" s="53" t="str">
        <f>IF(V$3&gt;0,-'Investment Scenario'!U78/1000000,"")</f>
        <v/>
      </c>
      <c r="W23" s="53" t="str">
        <f>IF(W$3&gt;0,-'Investment Scenario'!V78/1000000,"")</f>
        <v/>
      </c>
      <c r="X23" s="53" t="str">
        <f>IF(X$3&gt;0,-'Investment Scenario'!W78/1000000,"")</f>
        <v/>
      </c>
      <c r="Y23" s="53" t="str">
        <f>IF(Y$3&gt;0,-'Investment Scenario'!X78/1000000,"")</f>
        <v/>
      </c>
      <c r="Z23" s="53" t="str">
        <f>IF(Z$3&gt;0,-'Investment Scenario'!Y78/1000000,"")</f>
        <v/>
      </c>
      <c r="AA23" s="53" t="str">
        <f>IF(AA$3&gt;0,-'Investment Scenario'!Z78/1000000,"")</f>
        <v/>
      </c>
      <c r="AB23" s="53" t="str">
        <f>IF(AB$3&gt;0,-'Investment Scenario'!AA78/1000000,"")</f>
        <v/>
      </c>
      <c r="AC23" s="53" t="str">
        <f>IF(AC$3&gt;0,-'Investment Scenario'!AB78/1000000,"")</f>
        <v/>
      </c>
      <c r="AD23" s="53" t="str">
        <f>IF(AD$3&gt;0,-'Investment Scenario'!AC78/1000000,"")</f>
        <v/>
      </c>
      <c r="AE23" s="53" t="str">
        <f>IF(AE$3&gt;0,-'Investment Scenario'!AD78/1000000,"")</f>
        <v/>
      </c>
      <c r="AF23" s="53" t="str">
        <f>IF(AF$3&gt;0,-'Investment Scenario'!AE78/1000000,"")</f>
        <v/>
      </c>
      <c r="AG23" s="53" t="str">
        <f>IF(AG$3&gt;0,-'Investment Scenario'!AF78/1000000,"")</f>
        <v/>
      </c>
      <c r="AH23" s="53" t="str">
        <f>IF(AH$3&gt;0,-'Investment Scenario'!AG78/1000000,"")</f>
        <v/>
      </c>
      <c r="AI23" s="53" t="str">
        <f>IF(AI$3&gt;0,-'Investment Scenario'!AH78/1000000,"")</f>
        <v/>
      </c>
      <c r="AJ23" s="53" t="str">
        <f>IF(AJ$3&gt;0,-'Investment Scenario'!AI78/1000000,"")</f>
        <v/>
      </c>
      <c r="AK23" s="53" t="str">
        <f>IF(AK$3&gt;0,-'Investment Scenario'!AJ78/1000000,"")</f>
        <v/>
      </c>
      <c r="AL23" s="53" t="str">
        <f>IF(AL$3&gt;0,-'Investment Scenario'!AK78/1000000,"")</f>
        <v/>
      </c>
      <c r="AM23" s="53" t="str">
        <f>IF(AM$3&gt;0,-'Investment Scenario'!AL78/1000000,"")</f>
        <v/>
      </c>
      <c r="AN23" s="53" t="str">
        <f>IF(AN$3&gt;0,-'Investment Scenario'!AM78/1000000,"")</f>
        <v/>
      </c>
      <c r="AO23" s="53" t="str">
        <f>IF(AO$3&gt;0,-'Investment Scenario'!AN78/1000000,"")</f>
        <v/>
      </c>
      <c r="AP23" s="53" t="str">
        <f>IF(AP$3&gt;0,-'Investment Scenario'!AO78/1000000,"")</f>
        <v/>
      </c>
      <c r="AQ23" s="53" t="str">
        <f>IF(AQ$3&gt;0,-'Investment Scenario'!AP78/1000000,"")</f>
        <v/>
      </c>
      <c r="AR23" s="53" t="str">
        <f>IF(AR$3&gt;0,-'Investment Scenario'!AQ78/1000000,"")</f>
        <v/>
      </c>
    </row>
    <row r="24" spans="1:44" customFormat="1" x14ac:dyDescent="0.25">
      <c r="B24" s="46" t="s">
        <v>159</v>
      </c>
      <c r="C24" s="47" t="s">
        <v>7</v>
      </c>
      <c r="D24" s="48"/>
      <c r="E24" s="49"/>
      <c r="F24" s="53" t="str">
        <f>IF(F$3&gt;0,-'Investment Scenario'!E93/1000000,"")</f>
        <v/>
      </c>
      <c r="G24" s="53" t="str">
        <f>IF(G$3&gt;0,-'Investment Scenario'!F93/1000000,"")</f>
        <v/>
      </c>
      <c r="H24" s="53" t="str">
        <f>IF(H$3&gt;0,-'Investment Scenario'!G93/1000000,"")</f>
        <v/>
      </c>
      <c r="I24" s="53" t="str">
        <f>IF(I$3&gt;0,-'Investment Scenario'!H93/1000000,"")</f>
        <v/>
      </c>
      <c r="J24" s="53" t="str">
        <f>IF(J$3&gt;0,-'Investment Scenario'!I93/1000000,"")</f>
        <v/>
      </c>
      <c r="K24" s="53" t="str">
        <f>IF(K$3&gt;0,-'Investment Scenario'!J93/1000000,"")</f>
        <v/>
      </c>
      <c r="L24" s="53" t="str">
        <f>IF(L$3&gt;0,-'Investment Scenario'!K93/1000000,"")</f>
        <v/>
      </c>
      <c r="M24" s="53" t="str">
        <f>IF(M$3&gt;0,-'Investment Scenario'!L93/1000000,"")</f>
        <v/>
      </c>
      <c r="N24" s="53" t="str">
        <f>IF(N$3&gt;0,-'Investment Scenario'!M93/1000000,"")</f>
        <v/>
      </c>
      <c r="O24" s="53" t="str">
        <f>IF(O$3&gt;0,-'Investment Scenario'!N93/1000000,"")</f>
        <v/>
      </c>
      <c r="P24" s="53" t="str">
        <f>IF(P$3&gt;0,-'Investment Scenario'!O93/1000000,"")</f>
        <v/>
      </c>
      <c r="Q24" s="53" t="str">
        <f>IF(Q$3&gt;0,-'Investment Scenario'!P93/1000000,"")</f>
        <v/>
      </c>
      <c r="R24" s="53" t="str">
        <f>IF(R$3&gt;0,-'Investment Scenario'!Q93/1000000,"")</f>
        <v/>
      </c>
      <c r="S24" s="53" t="str">
        <f>IF(S$3&gt;0,-'Investment Scenario'!R93/1000000,"")</f>
        <v/>
      </c>
      <c r="T24" s="53" t="str">
        <f>IF(T$3&gt;0,-'Investment Scenario'!S93/1000000,"")</f>
        <v/>
      </c>
      <c r="U24" s="53" t="str">
        <f>IF(U$3&gt;0,-'Investment Scenario'!T93/1000000,"")</f>
        <v/>
      </c>
      <c r="V24" s="53" t="str">
        <f>IF(V$3&gt;0,-'Investment Scenario'!U93/1000000,"")</f>
        <v/>
      </c>
      <c r="W24" s="53" t="str">
        <f>IF(W$3&gt;0,-'Investment Scenario'!V93/1000000,"")</f>
        <v/>
      </c>
      <c r="X24" s="53" t="str">
        <f>IF(X$3&gt;0,-'Investment Scenario'!W93/1000000,"")</f>
        <v/>
      </c>
      <c r="Y24" s="53" t="str">
        <f>IF(Y$3&gt;0,-'Investment Scenario'!X93/1000000,"")</f>
        <v/>
      </c>
      <c r="Z24" s="53" t="str">
        <f>IF(Z$3&gt;0,-'Investment Scenario'!Y93/1000000,"")</f>
        <v/>
      </c>
      <c r="AA24" s="53" t="str">
        <f>IF(AA$3&gt;0,-'Investment Scenario'!Z93/1000000,"")</f>
        <v/>
      </c>
      <c r="AB24" s="53" t="str">
        <f>IF(AB$3&gt;0,-'Investment Scenario'!AA93/1000000,"")</f>
        <v/>
      </c>
      <c r="AC24" s="53" t="str">
        <f>IF(AC$3&gt;0,-'Investment Scenario'!AB93/1000000,"")</f>
        <v/>
      </c>
      <c r="AD24" s="53" t="str">
        <f>IF(AD$3&gt;0,-'Investment Scenario'!AC93/1000000,"")</f>
        <v/>
      </c>
      <c r="AE24" s="53" t="str">
        <f>IF(AE$3&gt;0,-'Investment Scenario'!AD93/1000000,"")</f>
        <v/>
      </c>
      <c r="AF24" s="53" t="str">
        <f>IF(AF$3&gt;0,-'Investment Scenario'!AE93/1000000,"")</f>
        <v/>
      </c>
      <c r="AG24" s="53" t="str">
        <f>IF(AG$3&gt;0,-'Investment Scenario'!AF93/1000000,"")</f>
        <v/>
      </c>
      <c r="AH24" s="53" t="str">
        <f>IF(AH$3&gt;0,-'Investment Scenario'!AG93/1000000,"")</f>
        <v/>
      </c>
      <c r="AI24" s="53" t="str">
        <f>IF(AI$3&gt;0,-'Investment Scenario'!AH93/1000000,"")</f>
        <v/>
      </c>
      <c r="AJ24" s="53" t="str">
        <f>IF(AJ$3&gt;0,-'Investment Scenario'!AI93/1000000,"")</f>
        <v/>
      </c>
      <c r="AK24" s="53" t="str">
        <f>IF(AK$3&gt;0,-'Investment Scenario'!AJ93/1000000,"")</f>
        <v/>
      </c>
      <c r="AL24" s="53" t="str">
        <f>IF(AL$3&gt;0,-'Investment Scenario'!AK93/1000000,"")</f>
        <v/>
      </c>
      <c r="AM24" s="53" t="str">
        <f>IF(AM$3&gt;0,-'Investment Scenario'!AL93/1000000,"")</f>
        <v/>
      </c>
      <c r="AN24" s="53" t="str">
        <f>IF(AN$3&gt;0,-'Investment Scenario'!AM93/1000000,"")</f>
        <v/>
      </c>
      <c r="AO24" s="53" t="str">
        <f>IF(AO$3&gt;0,-'Investment Scenario'!AN93/1000000,"")</f>
        <v/>
      </c>
      <c r="AP24" s="53" t="str">
        <f>IF(AP$3&gt;0,-'Investment Scenario'!AO93/1000000,"")</f>
        <v/>
      </c>
      <c r="AQ24" s="53" t="str">
        <f>IF(AQ$3&gt;0,-'Investment Scenario'!AP93/1000000,"")</f>
        <v/>
      </c>
      <c r="AR24" s="53" t="str">
        <f>IF(AR$3&gt;0,-'Investment Scenario'!AQ93/1000000,"")</f>
        <v/>
      </c>
    </row>
    <row r="25" spans="1:44" customFormat="1" x14ac:dyDescent="0.25">
      <c r="B25" s="54" t="s">
        <v>160</v>
      </c>
      <c r="C25" s="55" t="s">
        <v>7</v>
      </c>
      <c r="D25" s="56"/>
      <c r="E25" s="56"/>
      <c r="F25" s="57" t="str">
        <f>IF(F$3&gt;0,SUM(F22:F24),"")</f>
        <v/>
      </c>
      <c r="G25" s="57" t="str">
        <f t="shared" ref="G25:AR25" si="4">IF(G$3&gt;0,SUM(G22:G24),"")</f>
        <v/>
      </c>
      <c r="H25" s="57" t="str">
        <f t="shared" si="4"/>
        <v/>
      </c>
      <c r="I25" s="57" t="str">
        <f t="shared" si="4"/>
        <v/>
      </c>
      <c r="J25" s="57" t="str">
        <f>IF(J$3&gt;0,SUM(J22:J24),"")</f>
        <v/>
      </c>
      <c r="K25" s="57" t="str">
        <f t="shared" si="4"/>
        <v/>
      </c>
      <c r="L25" s="57" t="str">
        <f t="shared" si="4"/>
        <v/>
      </c>
      <c r="M25" s="57" t="str">
        <f t="shared" si="4"/>
        <v/>
      </c>
      <c r="N25" s="57" t="str">
        <f t="shared" si="4"/>
        <v/>
      </c>
      <c r="O25" s="57" t="str">
        <f t="shared" si="4"/>
        <v/>
      </c>
      <c r="P25" s="57" t="str">
        <f t="shared" si="4"/>
        <v/>
      </c>
      <c r="Q25" s="57" t="str">
        <f t="shared" si="4"/>
        <v/>
      </c>
      <c r="R25" s="57" t="str">
        <f t="shared" si="4"/>
        <v/>
      </c>
      <c r="S25" s="57" t="str">
        <f t="shared" si="4"/>
        <v/>
      </c>
      <c r="T25" s="57" t="str">
        <f t="shared" si="4"/>
        <v/>
      </c>
      <c r="U25" s="57" t="str">
        <f t="shared" si="4"/>
        <v/>
      </c>
      <c r="V25" s="57" t="str">
        <f t="shared" si="4"/>
        <v/>
      </c>
      <c r="W25" s="57" t="str">
        <f t="shared" si="4"/>
        <v/>
      </c>
      <c r="X25" s="57" t="str">
        <f t="shared" si="4"/>
        <v/>
      </c>
      <c r="Y25" s="57" t="str">
        <f t="shared" si="4"/>
        <v/>
      </c>
      <c r="Z25" s="57" t="str">
        <f t="shared" si="4"/>
        <v/>
      </c>
      <c r="AA25" s="57" t="str">
        <f t="shared" si="4"/>
        <v/>
      </c>
      <c r="AB25" s="57" t="str">
        <f t="shared" si="4"/>
        <v/>
      </c>
      <c r="AC25" s="57" t="str">
        <f t="shared" si="4"/>
        <v/>
      </c>
      <c r="AD25" s="57" t="str">
        <f t="shared" si="4"/>
        <v/>
      </c>
      <c r="AE25" s="57" t="str">
        <f t="shared" si="4"/>
        <v/>
      </c>
      <c r="AF25" s="57" t="str">
        <f t="shared" si="4"/>
        <v/>
      </c>
      <c r="AG25" s="57" t="str">
        <f t="shared" si="4"/>
        <v/>
      </c>
      <c r="AH25" s="57" t="str">
        <f t="shared" si="4"/>
        <v/>
      </c>
      <c r="AI25" s="57" t="str">
        <f t="shared" si="4"/>
        <v/>
      </c>
      <c r="AJ25" s="57" t="str">
        <f t="shared" si="4"/>
        <v/>
      </c>
      <c r="AK25" s="57" t="str">
        <f t="shared" si="4"/>
        <v/>
      </c>
      <c r="AL25" s="57" t="str">
        <f t="shared" si="4"/>
        <v/>
      </c>
      <c r="AM25" s="57" t="str">
        <f t="shared" si="4"/>
        <v/>
      </c>
      <c r="AN25" s="57" t="str">
        <f t="shared" si="4"/>
        <v/>
      </c>
      <c r="AO25" s="57" t="str">
        <f t="shared" si="4"/>
        <v/>
      </c>
      <c r="AP25" s="57" t="str">
        <f t="shared" si="4"/>
        <v/>
      </c>
      <c r="AQ25" s="57" t="str">
        <f t="shared" si="4"/>
        <v/>
      </c>
      <c r="AR25" s="57" t="str">
        <f t="shared" si="4"/>
        <v/>
      </c>
    </row>
    <row r="26" spans="1:44" customFormat="1" x14ac:dyDescent="0.25">
      <c r="C26" s="47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44" s="1" customFormat="1" x14ac:dyDescent="0.25">
      <c r="B27" s="59" t="s">
        <v>9</v>
      </c>
      <c r="C27" s="60" t="s">
        <v>7</v>
      </c>
      <c r="F27" s="61">
        <f>IF(F$3&gt;0,SUM(F19,F25),0)</f>
        <v>0</v>
      </c>
      <c r="G27" s="61">
        <f t="shared" ref="G27:AR27" si="5">IF(G$3&gt;0,SUM(G19,G25),0)</f>
        <v>0</v>
      </c>
      <c r="H27" s="61">
        <f t="shared" si="5"/>
        <v>0</v>
      </c>
      <c r="I27" s="61">
        <f t="shared" si="5"/>
        <v>0</v>
      </c>
      <c r="J27" s="61">
        <f t="shared" si="5"/>
        <v>0</v>
      </c>
      <c r="K27" s="61">
        <f t="shared" si="5"/>
        <v>0</v>
      </c>
      <c r="L27" s="61">
        <f t="shared" si="5"/>
        <v>0</v>
      </c>
      <c r="M27" s="61">
        <f t="shared" si="5"/>
        <v>0</v>
      </c>
      <c r="N27" s="61">
        <f t="shared" si="5"/>
        <v>0</v>
      </c>
      <c r="O27" s="61">
        <f t="shared" si="5"/>
        <v>0</v>
      </c>
      <c r="P27" s="61">
        <f t="shared" si="5"/>
        <v>0</v>
      </c>
      <c r="Q27" s="61">
        <f t="shared" si="5"/>
        <v>0</v>
      </c>
      <c r="R27" s="61">
        <f t="shared" si="5"/>
        <v>0</v>
      </c>
      <c r="S27" s="61">
        <f t="shared" si="5"/>
        <v>0</v>
      </c>
      <c r="T27" s="61">
        <f t="shared" si="5"/>
        <v>0</v>
      </c>
      <c r="U27" s="61">
        <f t="shared" si="5"/>
        <v>0</v>
      </c>
      <c r="V27" s="61">
        <f t="shared" si="5"/>
        <v>0</v>
      </c>
      <c r="W27" s="61">
        <f t="shared" si="5"/>
        <v>0</v>
      </c>
      <c r="X27" s="61">
        <f t="shared" si="5"/>
        <v>0</v>
      </c>
      <c r="Y27" s="61">
        <f t="shared" si="5"/>
        <v>0</v>
      </c>
      <c r="Z27" s="61">
        <f t="shared" si="5"/>
        <v>0</v>
      </c>
      <c r="AA27" s="61">
        <f t="shared" si="5"/>
        <v>0</v>
      </c>
      <c r="AB27" s="61">
        <f t="shared" si="5"/>
        <v>0</v>
      </c>
      <c r="AC27" s="61">
        <f t="shared" si="5"/>
        <v>0</v>
      </c>
      <c r="AD27" s="61">
        <f t="shared" si="5"/>
        <v>0</v>
      </c>
      <c r="AE27" s="61">
        <f t="shared" si="5"/>
        <v>0</v>
      </c>
      <c r="AF27" s="61">
        <f t="shared" si="5"/>
        <v>0</v>
      </c>
      <c r="AG27" s="61">
        <f t="shared" si="5"/>
        <v>0</v>
      </c>
      <c r="AH27" s="61">
        <f t="shared" si="5"/>
        <v>0</v>
      </c>
      <c r="AI27" s="61">
        <f t="shared" si="5"/>
        <v>0</v>
      </c>
      <c r="AJ27" s="61">
        <f t="shared" si="5"/>
        <v>0</v>
      </c>
      <c r="AK27" s="61">
        <f t="shared" si="5"/>
        <v>0</v>
      </c>
      <c r="AL27" s="61">
        <f t="shared" si="5"/>
        <v>0</v>
      </c>
      <c r="AM27" s="61">
        <f t="shared" si="5"/>
        <v>0</v>
      </c>
      <c r="AN27" s="61">
        <f t="shared" si="5"/>
        <v>0</v>
      </c>
      <c r="AO27" s="61">
        <f t="shared" si="5"/>
        <v>0</v>
      </c>
      <c r="AP27" s="61">
        <f t="shared" si="5"/>
        <v>0</v>
      </c>
      <c r="AQ27" s="61">
        <f t="shared" si="5"/>
        <v>0</v>
      </c>
      <c r="AR27" s="61">
        <f t="shared" si="5"/>
        <v>0</v>
      </c>
    </row>
    <row r="28" spans="1:44" s="15" customFormat="1" x14ac:dyDescent="0.25">
      <c r="B28" s="62" t="s">
        <v>10</v>
      </c>
      <c r="C28" s="47" t="s">
        <v>11</v>
      </c>
      <c r="F28" s="63" t="str">
        <f>IFERROR(F27/F19,"n/a")</f>
        <v>n/a</v>
      </c>
      <c r="G28" s="63" t="str">
        <f t="shared" ref="G28:AR28" si="6">IFERROR(G27/G19,"n/a")</f>
        <v>n/a</v>
      </c>
      <c r="H28" s="63" t="str">
        <f t="shared" si="6"/>
        <v>n/a</v>
      </c>
      <c r="I28" s="63" t="str">
        <f t="shared" si="6"/>
        <v>n/a</v>
      </c>
      <c r="J28" s="63" t="str">
        <f t="shared" si="6"/>
        <v>n/a</v>
      </c>
      <c r="K28" s="63" t="str">
        <f t="shared" si="6"/>
        <v>n/a</v>
      </c>
      <c r="L28" s="63" t="str">
        <f t="shared" si="6"/>
        <v>n/a</v>
      </c>
      <c r="M28" s="63" t="str">
        <f t="shared" si="6"/>
        <v>n/a</v>
      </c>
      <c r="N28" s="63" t="str">
        <f t="shared" si="6"/>
        <v>n/a</v>
      </c>
      <c r="O28" s="63" t="str">
        <f t="shared" si="6"/>
        <v>n/a</v>
      </c>
      <c r="P28" s="63" t="str">
        <f t="shared" si="6"/>
        <v>n/a</v>
      </c>
      <c r="Q28" s="63" t="str">
        <f t="shared" si="6"/>
        <v>n/a</v>
      </c>
      <c r="R28" s="63" t="str">
        <f t="shared" si="6"/>
        <v>n/a</v>
      </c>
      <c r="S28" s="63" t="str">
        <f t="shared" si="6"/>
        <v>n/a</v>
      </c>
      <c r="T28" s="63" t="str">
        <f t="shared" si="6"/>
        <v>n/a</v>
      </c>
      <c r="U28" s="63" t="str">
        <f t="shared" si="6"/>
        <v>n/a</v>
      </c>
      <c r="V28" s="63" t="str">
        <f t="shared" si="6"/>
        <v>n/a</v>
      </c>
      <c r="W28" s="63" t="str">
        <f t="shared" si="6"/>
        <v>n/a</v>
      </c>
      <c r="X28" s="63" t="str">
        <f t="shared" si="6"/>
        <v>n/a</v>
      </c>
      <c r="Y28" s="63" t="str">
        <f t="shared" si="6"/>
        <v>n/a</v>
      </c>
      <c r="Z28" s="63" t="str">
        <f t="shared" si="6"/>
        <v>n/a</v>
      </c>
      <c r="AA28" s="63" t="str">
        <f t="shared" si="6"/>
        <v>n/a</v>
      </c>
      <c r="AB28" s="63" t="str">
        <f t="shared" si="6"/>
        <v>n/a</v>
      </c>
      <c r="AC28" s="63" t="str">
        <f t="shared" si="6"/>
        <v>n/a</v>
      </c>
      <c r="AD28" s="63" t="str">
        <f t="shared" si="6"/>
        <v>n/a</v>
      </c>
      <c r="AE28" s="63" t="str">
        <f t="shared" si="6"/>
        <v>n/a</v>
      </c>
      <c r="AF28" s="63" t="str">
        <f t="shared" si="6"/>
        <v>n/a</v>
      </c>
      <c r="AG28" s="63" t="str">
        <f t="shared" si="6"/>
        <v>n/a</v>
      </c>
      <c r="AH28" s="63" t="str">
        <f t="shared" si="6"/>
        <v>n/a</v>
      </c>
      <c r="AI28" s="63" t="str">
        <f t="shared" si="6"/>
        <v>n/a</v>
      </c>
      <c r="AJ28" s="63" t="str">
        <f t="shared" si="6"/>
        <v>n/a</v>
      </c>
      <c r="AK28" s="63" t="str">
        <f t="shared" si="6"/>
        <v>n/a</v>
      </c>
      <c r="AL28" s="63" t="str">
        <f t="shared" si="6"/>
        <v>n/a</v>
      </c>
      <c r="AM28" s="63" t="str">
        <f t="shared" si="6"/>
        <v>n/a</v>
      </c>
      <c r="AN28" s="63" t="str">
        <f t="shared" si="6"/>
        <v>n/a</v>
      </c>
      <c r="AO28" s="63" t="str">
        <f t="shared" si="6"/>
        <v>n/a</v>
      </c>
      <c r="AP28" s="63" t="str">
        <f t="shared" si="6"/>
        <v>n/a</v>
      </c>
      <c r="AQ28" s="63" t="str">
        <f t="shared" si="6"/>
        <v>n/a</v>
      </c>
      <c r="AR28" s="63" t="str">
        <f t="shared" si="6"/>
        <v>n/a</v>
      </c>
    </row>
    <row r="29" spans="1:44" customFormat="1" x14ac:dyDescent="0.25">
      <c r="A29" s="15"/>
      <c r="B29" s="46" t="s">
        <v>12</v>
      </c>
      <c r="C29" s="47" t="s">
        <v>7</v>
      </c>
      <c r="D29" s="172" t="str">
        <f>IF(ROUND(SUM(F29:AR29),1)=ROUND(D40,1),"odpisy v pořádku/D&amp;A is OK","odpisy nesedí/D&amp;A is not OK")</f>
        <v>odpisy v pořádku/D&amp;A is OK</v>
      </c>
      <c r="F29" s="4">
        <f>IF(F3&gt;0,IF(F3&lt;=$D$41,SUM($D$40)/$D$41,0),0)</f>
        <v>0</v>
      </c>
      <c r="G29" s="4">
        <f t="shared" ref="G29:AR29" si="7">IF(G3&gt;0,IF(G3&lt;=$D$41,SUM($D$40)/$D$41,0),0)</f>
        <v>0</v>
      </c>
      <c r="H29" s="4">
        <f t="shared" si="7"/>
        <v>0</v>
      </c>
      <c r="I29" s="4">
        <f t="shared" si="7"/>
        <v>0</v>
      </c>
      <c r="J29" s="4">
        <f t="shared" si="7"/>
        <v>0</v>
      </c>
      <c r="K29" s="4">
        <f t="shared" si="7"/>
        <v>0</v>
      </c>
      <c r="L29" s="4">
        <f t="shared" si="7"/>
        <v>0</v>
      </c>
      <c r="M29" s="4">
        <f t="shared" si="7"/>
        <v>0</v>
      </c>
      <c r="N29" s="4">
        <f t="shared" si="7"/>
        <v>0</v>
      </c>
      <c r="O29" s="4">
        <f t="shared" si="7"/>
        <v>0</v>
      </c>
      <c r="P29" s="4">
        <f t="shared" si="7"/>
        <v>0</v>
      </c>
      <c r="Q29" s="4">
        <f t="shared" si="7"/>
        <v>0</v>
      </c>
      <c r="R29" s="4">
        <f t="shared" si="7"/>
        <v>0</v>
      </c>
      <c r="S29" s="4">
        <f t="shared" si="7"/>
        <v>0</v>
      </c>
      <c r="T29" s="4">
        <f t="shared" si="7"/>
        <v>0</v>
      </c>
      <c r="U29" s="4">
        <f t="shared" si="7"/>
        <v>0</v>
      </c>
      <c r="V29" s="4">
        <f t="shared" si="7"/>
        <v>0</v>
      </c>
      <c r="W29" s="4">
        <f t="shared" si="7"/>
        <v>0</v>
      </c>
      <c r="X29" s="4">
        <f t="shared" si="7"/>
        <v>0</v>
      </c>
      <c r="Y29" s="4">
        <f t="shared" si="7"/>
        <v>0</v>
      </c>
      <c r="Z29" s="4">
        <f t="shared" si="7"/>
        <v>0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0</v>
      </c>
      <c r="AE29" s="4">
        <f t="shared" si="7"/>
        <v>0</v>
      </c>
      <c r="AF29" s="4">
        <f t="shared" si="7"/>
        <v>0</v>
      </c>
      <c r="AG29" s="4">
        <f t="shared" si="7"/>
        <v>0</v>
      </c>
      <c r="AH29" s="4">
        <f t="shared" si="7"/>
        <v>0</v>
      </c>
      <c r="AI29" s="4">
        <f t="shared" si="7"/>
        <v>0</v>
      </c>
      <c r="AJ29" s="4">
        <f t="shared" si="7"/>
        <v>0</v>
      </c>
      <c r="AK29" s="4">
        <f t="shared" si="7"/>
        <v>0</v>
      </c>
      <c r="AL29" s="4">
        <f t="shared" si="7"/>
        <v>0</v>
      </c>
      <c r="AM29" s="4">
        <f t="shared" si="7"/>
        <v>0</v>
      </c>
      <c r="AN29" s="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</row>
    <row r="30" spans="1:44" s="1" customFormat="1" x14ac:dyDescent="0.25">
      <c r="B30" s="59" t="s">
        <v>13</v>
      </c>
      <c r="C30" s="60" t="s">
        <v>7</v>
      </c>
      <c r="E30"/>
      <c r="F30" s="61">
        <f t="shared" ref="F30:AR30" si="8">IF(F$3&gt;0,F27+F29,0)</f>
        <v>0</v>
      </c>
      <c r="G30" s="61">
        <f t="shared" si="8"/>
        <v>0</v>
      </c>
      <c r="H30" s="61">
        <f>IF(H$3&gt;0,H27+H29,0)</f>
        <v>0</v>
      </c>
      <c r="I30" s="61">
        <f>IF(I$3&gt;0,I27+I29,0)</f>
        <v>0</v>
      </c>
      <c r="J30" s="61">
        <f t="shared" si="8"/>
        <v>0</v>
      </c>
      <c r="K30" s="61">
        <f t="shared" si="8"/>
        <v>0</v>
      </c>
      <c r="L30" s="61">
        <f t="shared" si="8"/>
        <v>0</v>
      </c>
      <c r="M30" s="61">
        <f t="shared" si="8"/>
        <v>0</v>
      </c>
      <c r="N30" s="61">
        <f t="shared" si="8"/>
        <v>0</v>
      </c>
      <c r="O30" s="61">
        <f t="shared" si="8"/>
        <v>0</v>
      </c>
      <c r="P30" s="61">
        <f t="shared" si="8"/>
        <v>0</v>
      </c>
      <c r="Q30" s="61">
        <f t="shared" si="8"/>
        <v>0</v>
      </c>
      <c r="R30" s="61">
        <f t="shared" si="8"/>
        <v>0</v>
      </c>
      <c r="S30" s="61">
        <f t="shared" si="8"/>
        <v>0</v>
      </c>
      <c r="T30" s="61">
        <f t="shared" si="8"/>
        <v>0</v>
      </c>
      <c r="U30" s="61">
        <f t="shared" si="8"/>
        <v>0</v>
      </c>
      <c r="V30" s="61">
        <f t="shared" si="8"/>
        <v>0</v>
      </c>
      <c r="W30" s="61">
        <f t="shared" si="8"/>
        <v>0</v>
      </c>
      <c r="X30" s="61">
        <f t="shared" si="8"/>
        <v>0</v>
      </c>
      <c r="Y30" s="61">
        <f t="shared" si="8"/>
        <v>0</v>
      </c>
      <c r="Z30" s="61">
        <f t="shared" si="8"/>
        <v>0</v>
      </c>
      <c r="AA30" s="61">
        <f t="shared" si="8"/>
        <v>0</v>
      </c>
      <c r="AB30" s="61">
        <f t="shared" si="8"/>
        <v>0</v>
      </c>
      <c r="AC30" s="61">
        <f t="shared" si="8"/>
        <v>0</v>
      </c>
      <c r="AD30" s="61">
        <f t="shared" si="8"/>
        <v>0</v>
      </c>
      <c r="AE30" s="61">
        <f t="shared" si="8"/>
        <v>0</v>
      </c>
      <c r="AF30" s="61">
        <f t="shared" si="8"/>
        <v>0</v>
      </c>
      <c r="AG30" s="61">
        <f t="shared" si="8"/>
        <v>0</v>
      </c>
      <c r="AH30" s="61">
        <f t="shared" si="8"/>
        <v>0</v>
      </c>
      <c r="AI30" s="61">
        <f t="shared" si="8"/>
        <v>0</v>
      </c>
      <c r="AJ30" s="61">
        <f t="shared" si="8"/>
        <v>0</v>
      </c>
      <c r="AK30" s="61">
        <f t="shared" si="8"/>
        <v>0</v>
      </c>
      <c r="AL30" s="61">
        <f t="shared" si="8"/>
        <v>0</v>
      </c>
      <c r="AM30" s="61">
        <f t="shared" si="8"/>
        <v>0</v>
      </c>
      <c r="AN30" s="61">
        <f t="shared" si="8"/>
        <v>0</v>
      </c>
      <c r="AO30" s="61">
        <f t="shared" si="8"/>
        <v>0</v>
      </c>
      <c r="AP30" s="61">
        <f t="shared" si="8"/>
        <v>0</v>
      </c>
      <c r="AQ30" s="61">
        <f t="shared" si="8"/>
        <v>0</v>
      </c>
      <c r="AR30" s="61">
        <f t="shared" si="8"/>
        <v>0</v>
      </c>
    </row>
    <row r="31" spans="1:44" customFormat="1" x14ac:dyDescent="0.25">
      <c r="A31" s="1"/>
      <c r="B31" t="s">
        <v>14</v>
      </c>
      <c r="C31" s="47" t="s">
        <v>7</v>
      </c>
      <c r="D31" s="64">
        <f>'Investment Scenario'!B42</f>
        <v>0</v>
      </c>
      <c r="F31" s="95">
        <f>(SUM('Investment Scenario'!$E$44:'Investment Scenario'!E44)-SUM('Investment Scenario'!$E$45:'Investment Scenario'!E45))/1000000</f>
        <v>0</v>
      </c>
      <c r="G31" s="95" t="e">
        <f>(SUM('Investment Scenario'!$E$44:'Investment Scenario'!F44)-SUM('Investment Scenario'!$E$45:'Investment Scenario'!F45))/1000000</f>
        <v>#DIV/0!</v>
      </c>
      <c r="H31" s="95" t="e">
        <f>(SUM('Investment Scenario'!$E$44:'Investment Scenario'!G44)-SUM('Investment Scenario'!$E$45:'Investment Scenario'!G45))/1000000</f>
        <v>#DIV/0!</v>
      </c>
      <c r="I31" s="95" t="e">
        <f>(SUM('Investment Scenario'!$E$44:'Investment Scenario'!H44)-SUM('Investment Scenario'!$E$45:'Investment Scenario'!H45))/1000000</f>
        <v>#DIV/0!</v>
      </c>
      <c r="J31" s="95" t="e">
        <f>(SUM('Investment Scenario'!$E$44:'Investment Scenario'!I44)-SUM('Investment Scenario'!$E$45:'Investment Scenario'!I45))/1000000</f>
        <v>#DIV/0!</v>
      </c>
      <c r="K31" s="95" t="e">
        <f>(SUM('Investment Scenario'!$E$44:'Investment Scenario'!J44)-SUM('Investment Scenario'!$E$45:'Investment Scenario'!J45))/1000000</f>
        <v>#DIV/0!</v>
      </c>
      <c r="L31" s="95" t="e">
        <f>(SUM('Investment Scenario'!$E$44:'Investment Scenario'!K44)-SUM('Investment Scenario'!$E$45:'Investment Scenario'!K45))/1000000</f>
        <v>#DIV/0!</v>
      </c>
      <c r="M31" s="95" t="e">
        <f>(SUM('Investment Scenario'!$E$44:'Investment Scenario'!L44)-SUM('Investment Scenario'!$E$45:'Investment Scenario'!L45))/1000000</f>
        <v>#DIV/0!</v>
      </c>
      <c r="N31" s="95" t="e">
        <f>(SUM('Investment Scenario'!$E$44:'Investment Scenario'!M44)-SUM('Investment Scenario'!$E$45:'Investment Scenario'!M45))/1000000</f>
        <v>#DIV/0!</v>
      </c>
      <c r="O31" s="95" t="e">
        <f>(SUM('Investment Scenario'!$E$44:'Investment Scenario'!N44)-SUM('Investment Scenario'!$E$45:'Investment Scenario'!N45))/1000000</f>
        <v>#DIV/0!</v>
      </c>
      <c r="P31" s="95" t="e">
        <f>(SUM('Investment Scenario'!$E$44:'Investment Scenario'!O44)-SUM('Investment Scenario'!$E$45:'Investment Scenario'!O45))/1000000</f>
        <v>#DIV/0!</v>
      </c>
      <c r="Q31" s="95" t="e">
        <f>(SUM('Investment Scenario'!$E$44:'Investment Scenario'!P44)-SUM('Investment Scenario'!$E$45:'Investment Scenario'!P45))/1000000</f>
        <v>#DIV/0!</v>
      </c>
      <c r="R31" s="95" t="e">
        <f>(SUM('Investment Scenario'!$E$44:'Investment Scenario'!Q44)-SUM('Investment Scenario'!$E$45:'Investment Scenario'!Q45))/1000000</f>
        <v>#DIV/0!</v>
      </c>
      <c r="S31" s="95" t="e">
        <f>(SUM('Investment Scenario'!$E$44:'Investment Scenario'!R44)-SUM('Investment Scenario'!$E$45:'Investment Scenario'!R45))/1000000</f>
        <v>#DIV/0!</v>
      </c>
      <c r="T31" s="95" t="e">
        <f>(SUM('Investment Scenario'!$E$44:'Investment Scenario'!S44)-SUM('Investment Scenario'!$E$45:'Investment Scenario'!S45))/1000000</f>
        <v>#DIV/0!</v>
      </c>
      <c r="U31" s="95" t="e">
        <f>(SUM('Investment Scenario'!$E$44:'Investment Scenario'!T44)-SUM('Investment Scenario'!$E$45:'Investment Scenario'!T45))/1000000</f>
        <v>#DIV/0!</v>
      </c>
      <c r="V31" s="95" t="e">
        <f>(SUM('Investment Scenario'!$E$44:'Investment Scenario'!U44)-SUM('Investment Scenario'!$E$45:'Investment Scenario'!U45))/1000000</f>
        <v>#DIV/0!</v>
      </c>
      <c r="W31" s="95" t="e">
        <f>(SUM('Investment Scenario'!$E$44:'Investment Scenario'!V44)-SUM('Investment Scenario'!$E$45:'Investment Scenario'!V45))/1000000</f>
        <v>#DIV/0!</v>
      </c>
      <c r="X31" s="95" t="e">
        <f>(SUM('Investment Scenario'!$E$44:'Investment Scenario'!W44)-SUM('Investment Scenario'!$E$45:'Investment Scenario'!W45))/1000000</f>
        <v>#DIV/0!</v>
      </c>
      <c r="Y31" s="95" t="e">
        <f>(SUM('Investment Scenario'!$E$44:'Investment Scenario'!X44)-SUM('Investment Scenario'!$E$45:'Investment Scenario'!X45))/1000000</f>
        <v>#DIV/0!</v>
      </c>
      <c r="Z31" s="95" t="e">
        <f>(SUM('Investment Scenario'!$E$44:'Investment Scenario'!Y44)-SUM('Investment Scenario'!$E$45:'Investment Scenario'!Y45))/1000000</f>
        <v>#DIV/0!</v>
      </c>
      <c r="AA31" s="95" t="e">
        <f>(SUM('Investment Scenario'!$E$44:'Investment Scenario'!Z44)-SUM('Investment Scenario'!$E$45:'Investment Scenario'!Z45))/1000000</f>
        <v>#DIV/0!</v>
      </c>
      <c r="AB31" s="95" t="e">
        <f>(SUM('Investment Scenario'!$E$44:'Investment Scenario'!AA44)-SUM('Investment Scenario'!$E$45:'Investment Scenario'!AA45))/1000000</f>
        <v>#DIV/0!</v>
      </c>
      <c r="AC31" s="95" t="e">
        <f>(SUM('Investment Scenario'!$E$44:'Investment Scenario'!AB44)-SUM('Investment Scenario'!$E$45:'Investment Scenario'!AB45))/1000000</f>
        <v>#DIV/0!</v>
      </c>
      <c r="AD31" s="95" t="e">
        <f>(SUM('Investment Scenario'!$E$44:'Investment Scenario'!AC44)-SUM('Investment Scenario'!$E$45:'Investment Scenario'!AC45))/1000000</f>
        <v>#DIV/0!</v>
      </c>
      <c r="AE31" s="95" t="e">
        <f>(SUM('Investment Scenario'!$E$44:'Investment Scenario'!AD44)-SUM('Investment Scenario'!$E$45:'Investment Scenario'!AD45))/1000000</f>
        <v>#DIV/0!</v>
      </c>
      <c r="AF31" s="95" t="e">
        <f>(SUM('Investment Scenario'!$E$44:'Investment Scenario'!AE44)-SUM('Investment Scenario'!$E$45:'Investment Scenario'!AE45))/1000000</f>
        <v>#DIV/0!</v>
      </c>
      <c r="AG31" s="95" t="e">
        <f>(SUM('Investment Scenario'!$E$44:'Investment Scenario'!AF44)-SUM('Investment Scenario'!$E$45:'Investment Scenario'!AF45))/1000000</f>
        <v>#DIV/0!</v>
      </c>
      <c r="AH31" s="95" t="e">
        <f>(SUM('Investment Scenario'!$E$44:'Investment Scenario'!AG44)-SUM('Investment Scenario'!$E$45:'Investment Scenario'!AG45))/1000000</f>
        <v>#DIV/0!</v>
      </c>
      <c r="AI31" s="95" t="e">
        <f>(SUM('Investment Scenario'!$E$44:'Investment Scenario'!AH44)-SUM('Investment Scenario'!$E$45:'Investment Scenario'!AH45))/1000000</f>
        <v>#DIV/0!</v>
      </c>
      <c r="AJ31" s="95" t="e">
        <f>(SUM('Investment Scenario'!$E$44:'Investment Scenario'!AI44)-SUM('Investment Scenario'!$E$45:'Investment Scenario'!AI45))/1000000</f>
        <v>#DIV/0!</v>
      </c>
      <c r="AK31" s="95" t="e">
        <f>(SUM('Investment Scenario'!$E$44:'Investment Scenario'!AJ44)-SUM('Investment Scenario'!$E$45:'Investment Scenario'!AJ45))/1000000</f>
        <v>#DIV/0!</v>
      </c>
      <c r="AL31" s="95" t="e">
        <f>(SUM('Investment Scenario'!$E$44:'Investment Scenario'!AK44)-SUM('Investment Scenario'!$E$45:'Investment Scenario'!AK45))/1000000</f>
        <v>#DIV/0!</v>
      </c>
      <c r="AM31" s="95" t="e">
        <f>(SUM('Investment Scenario'!$E$44:'Investment Scenario'!AL44)-SUM('Investment Scenario'!$E$45:'Investment Scenario'!AL45))/1000000</f>
        <v>#DIV/0!</v>
      </c>
      <c r="AN31" s="95" t="e">
        <f>(SUM('Investment Scenario'!$E$44:'Investment Scenario'!AM44)-SUM('Investment Scenario'!$E$45:'Investment Scenario'!AM45))/1000000</f>
        <v>#DIV/0!</v>
      </c>
      <c r="AO31" s="95" t="e">
        <f>(SUM('Investment Scenario'!$E$44:'Investment Scenario'!AN44)-SUM('Investment Scenario'!$E$45:'Investment Scenario'!AN45))/1000000</f>
        <v>#DIV/0!</v>
      </c>
      <c r="AP31" s="95" t="e">
        <f>(SUM('Investment Scenario'!$E$44:'Investment Scenario'!AO44)-SUM('Investment Scenario'!$E$45:'Investment Scenario'!AO45))/1000000</f>
        <v>#DIV/0!</v>
      </c>
      <c r="AQ31" s="95" t="e">
        <f>(SUM('Investment Scenario'!$E$44:'Investment Scenario'!AP44)-SUM('Investment Scenario'!$E$45:'Investment Scenario'!AP45))/1000000</f>
        <v>#DIV/0!</v>
      </c>
      <c r="AR31" s="95" t="e">
        <f>(SUM('Investment Scenario'!$E$44:'Investment Scenario'!AQ44)-SUM('Investment Scenario'!$E$45:'Investment Scenario'!AQ45))/1000000</f>
        <v>#DIV/0!</v>
      </c>
    </row>
    <row r="32" spans="1:44" customFormat="1" x14ac:dyDescent="0.25">
      <c r="A32" s="1"/>
      <c r="B32" t="s">
        <v>15</v>
      </c>
      <c r="C32" s="47" t="s">
        <v>11</v>
      </c>
      <c r="D32" s="1"/>
      <c r="F32" s="96">
        <f>'Investment Scenario'!E43</f>
        <v>0</v>
      </c>
      <c r="G32" s="96">
        <f>'Investment Scenario'!F43</f>
        <v>0</v>
      </c>
      <c r="H32" s="96">
        <f>'Investment Scenario'!G43</f>
        <v>0</v>
      </c>
      <c r="I32" s="96">
        <f>'Investment Scenario'!H43</f>
        <v>0</v>
      </c>
      <c r="J32" s="96">
        <f>'Investment Scenario'!I43</f>
        <v>0</v>
      </c>
      <c r="K32" s="96">
        <f>'Investment Scenario'!J43</f>
        <v>0</v>
      </c>
      <c r="L32" s="96">
        <f>'Investment Scenario'!K43</f>
        <v>0</v>
      </c>
      <c r="M32" s="96">
        <f>'Investment Scenario'!L43</f>
        <v>0</v>
      </c>
      <c r="N32" s="96">
        <f>'Investment Scenario'!M43</f>
        <v>0</v>
      </c>
      <c r="O32" s="96">
        <f>'Investment Scenario'!N43</f>
        <v>0</v>
      </c>
      <c r="P32" s="96">
        <f>'Investment Scenario'!O43</f>
        <v>0</v>
      </c>
      <c r="Q32" s="96">
        <f>'Investment Scenario'!P43</f>
        <v>0</v>
      </c>
      <c r="R32" s="96">
        <f>'Investment Scenario'!Q43</f>
        <v>0</v>
      </c>
      <c r="S32" s="96">
        <f>'Investment Scenario'!R43</f>
        <v>0</v>
      </c>
      <c r="T32" s="96">
        <f>'Investment Scenario'!S43</f>
        <v>0</v>
      </c>
      <c r="U32" s="96">
        <f>'Investment Scenario'!T43</f>
        <v>0</v>
      </c>
      <c r="V32" s="96">
        <f>'Investment Scenario'!U43</f>
        <v>0</v>
      </c>
      <c r="W32" s="96">
        <f>'Investment Scenario'!V43</f>
        <v>0</v>
      </c>
      <c r="X32" s="96">
        <f>'Investment Scenario'!W43</f>
        <v>0</v>
      </c>
      <c r="Y32" s="96">
        <f>'Investment Scenario'!X43</f>
        <v>0</v>
      </c>
      <c r="Z32" s="96">
        <f>'Investment Scenario'!Y43</f>
        <v>0</v>
      </c>
      <c r="AA32" s="96">
        <f>'Investment Scenario'!Z43</f>
        <v>0</v>
      </c>
      <c r="AB32" s="96">
        <f>'Investment Scenario'!AA43</f>
        <v>0</v>
      </c>
      <c r="AC32" s="96">
        <f>'Investment Scenario'!AB43</f>
        <v>0</v>
      </c>
      <c r="AD32" s="96">
        <f>'Investment Scenario'!AC43</f>
        <v>0</v>
      </c>
      <c r="AE32" s="96">
        <f>'Investment Scenario'!AD43</f>
        <v>0</v>
      </c>
      <c r="AF32" s="96">
        <f>'Investment Scenario'!AE43</f>
        <v>0</v>
      </c>
      <c r="AG32" s="96">
        <f>'Investment Scenario'!AF43</f>
        <v>0</v>
      </c>
      <c r="AH32" s="96">
        <f>'Investment Scenario'!AG43</f>
        <v>0</v>
      </c>
      <c r="AI32" s="96">
        <f>'Investment Scenario'!AH43</f>
        <v>0</v>
      </c>
      <c r="AJ32" s="96">
        <f>'Investment Scenario'!AI43</f>
        <v>0</v>
      </c>
      <c r="AK32" s="96">
        <f>'Investment Scenario'!AJ43</f>
        <v>0</v>
      </c>
      <c r="AL32" s="96">
        <f>'Investment Scenario'!AK43</f>
        <v>0</v>
      </c>
      <c r="AM32" s="96">
        <f>'Investment Scenario'!AL43</f>
        <v>0</v>
      </c>
      <c r="AN32" s="96">
        <f>'Investment Scenario'!AM43</f>
        <v>0</v>
      </c>
      <c r="AO32" s="96">
        <f>'Investment Scenario'!AN43</f>
        <v>0</v>
      </c>
      <c r="AP32" s="96">
        <f>'Investment Scenario'!AO43</f>
        <v>0</v>
      </c>
      <c r="AQ32" s="96">
        <f>'Investment Scenario'!AP43</f>
        <v>0</v>
      </c>
      <c r="AR32" s="96">
        <f>'Investment Scenario'!AQ43</f>
        <v>0</v>
      </c>
    </row>
    <row r="33" spans="1:44" s="1" customFormat="1" x14ac:dyDescent="0.25">
      <c r="B33" s="46" t="s">
        <v>16</v>
      </c>
      <c r="C33" s="47" t="s">
        <v>7</v>
      </c>
      <c r="E33"/>
      <c r="F33" s="4">
        <f>-F32*F31</f>
        <v>0</v>
      </c>
      <c r="G33" s="4" t="e">
        <f t="shared" ref="G33:AR33" si="9">-G32*G31</f>
        <v>#DIV/0!</v>
      </c>
      <c r="H33" s="4" t="e">
        <f t="shared" si="9"/>
        <v>#DIV/0!</v>
      </c>
      <c r="I33" s="4" t="e">
        <f>-I32*I31</f>
        <v>#DIV/0!</v>
      </c>
      <c r="J33" s="4" t="e">
        <f t="shared" si="9"/>
        <v>#DIV/0!</v>
      </c>
      <c r="K33" s="4" t="e">
        <f t="shared" si="9"/>
        <v>#DIV/0!</v>
      </c>
      <c r="L33" s="4" t="e">
        <f t="shared" si="9"/>
        <v>#DIV/0!</v>
      </c>
      <c r="M33" s="4" t="e">
        <f t="shared" si="9"/>
        <v>#DIV/0!</v>
      </c>
      <c r="N33" s="4" t="e">
        <f t="shared" si="9"/>
        <v>#DIV/0!</v>
      </c>
      <c r="O33" s="4" t="e">
        <f t="shared" si="9"/>
        <v>#DIV/0!</v>
      </c>
      <c r="P33" s="4" t="e">
        <f t="shared" si="9"/>
        <v>#DIV/0!</v>
      </c>
      <c r="Q33" s="4" t="e">
        <f t="shared" si="9"/>
        <v>#DIV/0!</v>
      </c>
      <c r="R33" s="4" t="e">
        <f t="shared" si="9"/>
        <v>#DIV/0!</v>
      </c>
      <c r="S33" s="4" t="e">
        <f t="shared" si="9"/>
        <v>#DIV/0!</v>
      </c>
      <c r="T33" s="4" t="e">
        <f t="shared" si="9"/>
        <v>#DIV/0!</v>
      </c>
      <c r="U33" s="4" t="e">
        <f t="shared" si="9"/>
        <v>#DIV/0!</v>
      </c>
      <c r="V33" s="4" t="e">
        <f t="shared" si="9"/>
        <v>#DIV/0!</v>
      </c>
      <c r="W33" s="4" t="e">
        <f t="shared" si="9"/>
        <v>#DIV/0!</v>
      </c>
      <c r="X33" s="4" t="e">
        <f t="shared" si="9"/>
        <v>#DIV/0!</v>
      </c>
      <c r="Y33" s="4" t="e">
        <f t="shared" si="9"/>
        <v>#DIV/0!</v>
      </c>
      <c r="Z33" s="4" t="e">
        <f t="shared" si="9"/>
        <v>#DIV/0!</v>
      </c>
      <c r="AA33" s="4" t="e">
        <f t="shared" si="9"/>
        <v>#DIV/0!</v>
      </c>
      <c r="AB33" s="4" t="e">
        <f t="shared" si="9"/>
        <v>#DIV/0!</v>
      </c>
      <c r="AC33" s="4" t="e">
        <f t="shared" si="9"/>
        <v>#DIV/0!</v>
      </c>
      <c r="AD33" s="4" t="e">
        <f t="shared" si="9"/>
        <v>#DIV/0!</v>
      </c>
      <c r="AE33" s="4" t="e">
        <f t="shared" si="9"/>
        <v>#DIV/0!</v>
      </c>
      <c r="AF33" s="4" t="e">
        <f t="shared" si="9"/>
        <v>#DIV/0!</v>
      </c>
      <c r="AG33" s="4" t="e">
        <f t="shared" si="9"/>
        <v>#DIV/0!</v>
      </c>
      <c r="AH33" s="4" t="e">
        <f t="shared" si="9"/>
        <v>#DIV/0!</v>
      </c>
      <c r="AI33" s="4" t="e">
        <f t="shared" si="9"/>
        <v>#DIV/0!</v>
      </c>
      <c r="AJ33" s="4" t="e">
        <f t="shared" si="9"/>
        <v>#DIV/0!</v>
      </c>
      <c r="AK33" s="4" t="e">
        <f t="shared" si="9"/>
        <v>#DIV/0!</v>
      </c>
      <c r="AL33" s="4" t="e">
        <f t="shared" si="9"/>
        <v>#DIV/0!</v>
      </c>
      <c r="AM33" s="4" t="e">
        <f t="shared" si="9"/>
        <v>#DIV/0!</v>
      </c>
      <c r="AN33" s="4" t="e">
        <f t="shared" si="9"/>
        <v>#DIV/0!</v>
      </c>
      <c r="AO33" s="4" t="e">
        <f t="shared" si="9"/>
        <v>#DIV/0!</v>
      </c>
      <c r="AP33" s="4" t="e">
        <f t="shared" si="9"/>
        <v>#DIV/0!</v>
      </c>
      <c r="AQ33" s="4" t="e">
        <f t="shared" si="9"/>
        <v>#DIV/0!</v>
      </c>
      <c r="AR33" s="4" t="e">
        <f t="shared" si="9"/>
        <v>#DIV/0!</v>
      </c>
    </row>
    <row r="34" spans="1:44" s="1" customFormat="1" x14ac:dyDescent="0.25">
      <c r="B34" s="59" t="s">
        <v>17</v>
      </c>
      <c r="C34" s="60" t="s">
        <v>7</v>
      </c>
      <c r="E34"/>
      <c r="F34" s="61">
        <f>+F30+F33</f>
        <v>0</v>
      </c>
      <c r="G34" s="61" t="e">
        <f t="shared" ref="G34:AR34" si="10">+G30+G33</f>
        <v>#DIV/0!</v>
      </c>
      <c r="H34" s="61" t="e">
        <f t="shared" si="10"/>
        <v>#DIV/0!</v>
      </c>
      <c r="I34" s="61" t="e">
        <f>+I30+I33</f>
        <v>#DIV/0!</v>
      </c>
      <c r="J34" s="61" t="e">
        <f t="shared" si="10"/>
        <v>#DIV/0!</v>
      </c>
      <c r="K34" s="61" t="e">
        <f t="shared" si="10"/>
        <v>#DIV/0!</v>
      </c>
      <c r="L34" s="61" t="e">
        <f t="shared" si="10"/>
        <v>#DIV/0!</v>
      </c>
      <c r="M34" s="61" t="e">
        <f t="shared" si="10"/>
        <v>#DIV/0!</v>
      </c>
      <c r="N34" s="61" t="e">
        <f t="shared" si="10"/>
        <v>#DIV/0!</v>
      </c>
      <c r="O34" s="61" t="e">
        <f t="shared" si="10"/>
        <v>#DIV/0!</v>
      </c>
      <c r="P34" s="61" t="e">
        <f t="shared" si="10"/>
        <v>#DIV/0!</v>
      </c>
      <c r="Q34" s="61" t="e">
        <f t="shared" si="10"/>
        <v>#DIV/0!</v>
      </c>
      <c r="R34" s="61" t="e">
        <f t="shared" si="10"/>
        <v>#DIV/0!</v>
      </c>
      <c r="S34" s="61" t="e">
        <f t="shared" si="10"/>
        <v>#DIV/0!</v>
      </c>
      <c r="T34" s="61" t="e">
        <f t="shared" si="10"/>
        <v>#DIV/0!</v>
      </c>
      <c r="U34" s="61" t="e">
        <f t="shared" si="10"/>
        <v>#DIV/0!</v>
      </c>
      <c r="V34" s="61" t="e">
        <f t="shared" si="10"/>
        <v>#DIV/0!</v>
      </c>
      <c r="W34" s="61" t="e">
        <f t="shared" si="10"/>
        <v>#DIV/0!</v>
      </c>
      <c r="X34" s="61" t="e">
        <f t="shared" si="10"/>
        <v>#DIV/0!</v>
      </c>
      <c r="Y34" s="61" t="e">
        <f t="shared" si="10"/>
        <v>#DIV/0!</v>
      </c>
      <c r="Z34" s="61" t="e">
        <f t="shared" si="10"/>
        <v>#DIV/0!</v>
      </c>
      <c r="AA34" s="61" t="e">
        <f t="shared" si="10"/>
        <v>#DIV/0!</v>
      </c>
      <c r="AB34" s="61" t="e">
        <f t="shared" si="10"/>
        <v>#DIV/0!</v>
      </c>
      <c r="AC34" s="61" t="e">
        <f t="shared" si="10"/>
        <v>#DIV/0!</v>
      </c>
      <c r="AD34" s="61" t="e">
        <f t="shared" si="10"/>
        <v>#DIV/0!</v>
      </c>
      <c r="AE34" s="61" t="e">
        <f t="shared" si="10"/>
        <v>#DIV/0!</v>
      </c>
      <c r="AF34" s="61" t="e">
        <f t="shared" si="10"/>
        <v>#DIV/0!</v>
      </c>
      <c r="AG34" s="61" t="e">
        <f t="shared" si="10"/>
        <v>#DIV/0!</v>
      </c>
      <c r="AH34" s="61" t="e">
        <f t="shared" si="10"/>
        <v>#DIV/0!</v>
      </c>
      <c r="AI34" s="61" t="e">
        <f t="shared" si="10"/>
        <v>#DIV/0!</v>
      </c>
      <c r="AJ34" s="61" t="e">
        <f t="shared" si="10"/>
        <v>#DIV/0!</v>
      </c>
      <c r="AK34" s="61" t="e">
        <f t="shared" si="10"/>
        <v>#DIV/0!</v>
      </c>
      <c r="AL34" s="61" t="e">
        <f t="shared" si="10"/>
        <v>#DIV/0!</v>
      </c>
      <c r="AM34" s="61" t="e">
        <f t="shared" si="10"/>
        <v>#DIV/0!</v>
      </c>
      <c r="AN34" s="61" t="e">
        <f t="shared" si="10"/>
        <v>#DIV/0!</v>
      </c>
      <c r="AO34" s="61" t="e">
        <f t="shared" si="10"/>
        <v>#DIV/0!</v>
      </c>
      <c r="AP34" s="61" t="e">
        <f t="shared" si="10"/>
        <v>#DIV/0!</v>
      </c>
      <c r="AQ34" s="61" t="e">
        <f t="shared" si="10"/>
        <v>#DIV/0!</v>
      </c>
      <c r="AR34" s="61" t="e">
        <f t="shared" si="10"/>
        <v>#DIV/0!</v>
      </c>
    </row>
    <row r="35" spans="1:44" customFormat="1" x14ac:dyDescent="0.25">
      <c r="A35" s="1"/>
      <c r="B35" t="s">
        <v>18</v>
      </c>
      <c r="C35" s="47" t="s">
        <v>7</v>
      </c>
      <c r="D35" s="64">
        <f>'Investment Scenario'!B19</f>
        <v>0.19</v>
      </c>
      <c r="F35" s="4">
        <f>MIN(-F34*$D$35,0)</f>
        <v>0</v>
      </c>
      <c r="G35" s="4" t="e">
        <f t="shared" ref="G35:AR35" si="11">MIN(-G34*$D$35,0)</f>
        <v>#DIV/0!</v>
      </c>
      <c r="H35" s="4" t="e">
        <f t="shared" si="11"/>
        <v>#DIV/0!</v>
      </c>
      <c r="I35" s="4" t="e">
        <f>MIN(-I34*$D$35,0)</f>
        <v>#DIV/0!</v>
      </c>
      <c r="J35" s="4" t="e">
        <f t="shared" si="11"/>
        <v>#DIV/0!</v>
      </c>
      <c r="K35" s="4" t="e">
        <f t="shared" si="11"/>
        <v>#DIV/0!</v>
      </c>
      <c r="L35" s="4" t="e">
        <f t="shared" si="11"/>
        <v>#DIV/0!</v>
      </c>
      <c r="M35" s="4" t="e">
        <f t="shared" si="11"/>
        <v>#DIV/0!</v>
      </c>
      <c r="N35" s="4" t="e">
        <f t="shared" si="11"/>
        <v>#DIV/0!</v>
      </c>
      <c r="O35" s="4" t="e">
        <f t="shared" si="11"/>
        <v>#DIV/0!</v>
      </c>
      <c r="P35" s="4" t="e">
        <f t="shared" si="11"/>
        <v>#DIV/0!</v>
      </c>
      <c r="Q35" s="4" t="e">
        <f t="shared" si="11"/>
        <v>#DIV/0!</v>
      </c>
      <c r="R35" s="4" t="e">
        <f t="shared" si="11"/>
        <v>#DIV/0!</v>
      </c>
      <c r="S35" s="4" t="e">
        <f t="shared" si="11"/>
        <v>#DIV/0!</v>
      </c>
      <c r="T35" s="4" t="e">
        <f t="shared" si="11"/>
        <v>#DIV/0!</v>
      </c>
      <c r="U35" s="4" t="e">
        <f t="shared" si="11"/>
        <v>#DIV/0!</v>
      </c>
      <c r="V35" s="4" t="e">
        <f t="shared" si="11"/>
        <v>#DIV/0!</v>
      </c>
      <c r="W35" s="4" t="e">
        <f t="shared" si="11"/>
        <v>#DIV/0!</v>
      </c>
      <c r="X35" s="4" t="e">
        <f t="shared" si="11"/>
        <v>#DIV/0!</v>
      </c>
      <c r="Y35" s="4" t="e">
        <f t="shared" si="11"/>
        <v>#DIV/0!</v>
      </c>
      <c r="Z35" s="4" t="e">
        <f t="shared" si="11"/>
        <v>#DIV/0!</v>
      </c>
      <c r="AA35" s="4" t="e">
        <f t="shared" si="11"/>
        <v>#DIV/0!</v>
      </c>
      <c r="AB35" s="4" t="e">
        <f t="shared" si="11"/>
        <v>#DIV/0!</v>
      </c>
      <c r="AC35" s="4" t="e">
        <f t="shared" si="11"/>
        <v>#DIV/0!</v>
      </c>
      <c r="AD35" s="4" t="e">
        <f t="shared" si="11"/>
        <v>#DIV/0!</v>
      </c>
      <c r="AE35" s="4" t="e">
        <f t="shared" si="11"/>
        <v>#DIV/0!</v>
      </c>
      <c r="AF35" s="4" t="e">
        <f t="shared" si="11"/>
        <v>#DIV/0!</v>
      </c>
      <c r="AG35" s="4" t="e">
        <f t="shared" si="11"/>
        <v>#DIV/0!</v>
      </c>
      <c r="AH35" s="4" t="e">
        <f t="shared" si="11"/>
        <v>#DIV/0!</v>
      </c>
      <c r="AI35" s="4" t="e">
        <f t="shared" si="11"/>
        <v>#DIV/0!</v>
      </c>
      <c r="AJ35" s="4" t="e">
        <f t="shared" si="11"/>
        <v>#DIV/0!</v>
      </c>
      <c r="AK35" s="4" t="e">
        <f t="shared" si="11"/>
        <v>#DIV/0!</v>
      </c>
      <c r="AL35" s="4" t="e">
        <f t="shared" si="11"/>
        <v>#DIV/0!</v>
      </c>
      <c r="AM35" s="4" t="e">
        <f t="shared" si="11"/>
        <v>#DIV/0!</v>
      </c>
      <c r="AN35" s="4" t="e">
        <f t="shared" si="11"/>
        <v>#DIV/0!</v>
      </c>
      <c r="AO35" s="4" t="e">
        <f t="shared" si="11"/>
        <v>#DIV/0!</v>
      </c>
      <c r="AP35" s="4" t="e">
        <f t="shared" si="11"/>
        <v>#DIV/0!</v>
      </c>
      <c r="AQ35" s="4" t="e">
        <f t="shared" si="11"/>
        <v>#DIV/0!</v>
      </c>
      <c r="AR35" s="4" t="e">
        <f t="shared" si="11"/>
        <v>#DIV/0!</v>
      </c>
    </row>
    <row r="36" spans="1:44" s="1" customFormat="1" x14ac:dyDescent="0.25">
      <c r="B36" s="59" t="s">
        <v>19</v>
      </c>
      <c r="C36" s="60" t="s">
        <v>7</v>
      </c>
      <c r="E36"/>
      <c r="F36" s="61">
        <f>SUM(F34:F35)</f>
        <v>0</v>
      </c>
      <c r="G36" s="61" t="e">
        <f t="shared" ref="G36:AR36" si="12">SUM(G34:G35)</f>
        <v>#DIV/0!</v>
      </c>
      <c r="H36" s="61" t="e">
        <f t="shared" si="12"/>
        <v>#DIV/0!</v>
      </c>
      <c r="I36" s="61" t="e">
        <f>SUM(I34:I35)</f>
        <v>#DIV/0!</v>
      </c>
      <c r="J36" s="61" t="e">
        <f t="shared" si="12"/>
        <v>#DIV/0!</v>
      </c>
      <c r="K36" s="61" t="e">
        <f t="shared" si="12"/>
        <v>#DIV/0!</v>
      </c>
      <c r="L36" s="61" t="e">
        <f t="shared" si="12"/>
        <v>#DIV/0!</v>
      </c>
      <c r="M36" s="61" t="e">
        <f t="shared" si="12"/>
        <v>#DIV/0!</v>
      </c>
      <c r="N36" s="61" t="e">
        <f t="shared" si="12"/>
        <v>#DIV/0!</v>
      </c>
      <c r="O36" s="61" t="e">
        <f t="shared" si="12"/>
        <v>#DIV/0!</v>
      </c>
      <c r="P36" s="61" t="e">
        <f t="shared" si="12"/>
        <v>#DIV/0!</v>
      </c>
      <c r="Q36" s="61" t="e">
        <f t="shared" si="12"/>
        <v>#DIV/0!</v>
      </c>
      <c r="R36" s="61" t="e">
        <f t="shared" si="12"/>
        <v>#DIV/0!</v>
      </c>
      <c r="S36" s="61" t="e">
        <f t="shared" si="12"/>
        <v>#DIV/0!</v>
      </c>
      <c r="T36" s="61" t="e">
        <f t="shared" si="12"/>
        <v>#DIV/0!</v>
      </c>
      <c r="U36" s="61" t="e">
        <f t="shared" si="12"/>
        <v>#DIV/0!</v>
      </c>
      <c r="V36" s="61" t="e">
        <f t="shared" si="12"/>
        <v>#DIV/0!</v>
      </c>
      <c r="W36" s="61" t="e">
        <f t="shared" si="12"/>
        <v>#DIV/0!</v>
      </c>
      <c r="X36" s="61" t="e">
        <f t="shared" si="12"/>
        <v>#DIV/0!</v>
      </c>
      <c r="Y36" s="61" t="e">
        <f t="shared" si="12"/>
        <v>#DIV/0!</v>
      </c>
      <c r="Z36" s="61" t="e">
        <f t="shared" si="12"/>
        <v>#DIV/0!</v>
      </c>
      <c r="AA36" s="61" t="e">
        <f t="shared" si="12"/>
        <v>#DIV/0!</v>
      </c>
      <c r="AB36" s="61" t="e">
        <f t="shared" si="12"/>
        <v>#DIV/0!</v>
      </c>
      <c r="AC36" s="61" t="e">
        <f t="shared" si="12"/>
        <v>#DIV/0!</v>
      </c>
      <c r="AD36" s="61" t="e">
        <f t="shared" si="12"/>
        <v>#DIV/0!</v>
      </c>
      <c r="AE36" s="61" t="e">
        <f t="shared" si="12"/>
        <v>#DIV/0!</v>
      </c>
      <c r="AF36" s="61" t="e">
        <f t="shared" si="12"/>
        <v>#DIV/0!</v>
      </c>
      <c r="AG36" s="61" t="e">
        <f t="shared" si="12"/>
        <v>#DIV/0!</v>
      </c>
      <c r="AH36" s="61" t="e">
        <f t="shared" si="12"/>
        <v>#DIV/0!</v>
      </c>
      <c r="AI36" s="61" t="e">
        <f t="shared" si="12"/>
        <v>#DIV/0!</v>
      </c>
      <c r="AJ36" s="61" t="e">
        <f t="shared" si="12"/>
        <v>#DIV/0!</v>
      </c>
      <c r="AK36" s="61" t="e">
        <f t="shared" si="12"/>
        <v>#DIV/0!</v>
      </c>
      <c r="AL36" s="61" t="e">
        <f t="shared" si="12"/>
        <v>#DIV/0!</v>
      </c>
      <c r="AM36" s="61" t="e">
        <f t="shared" si="12"/>
        <v>#DIV/0!</v>
      </c>
      <c r="AN36" s="61" t="e">
        <f t="shared" si="12"/>
        <v>#DIV/0!</v>
      </c>
      <c r="AO36" s="61" t="e">
        <f t="shared" si="12"/>
        <v>#DIV/0!</v>
      </c>
      <c r="AP36" s="61" t="e">
        <f t="shared" si="12"/>
        <v>#DIV/0!</v>
      </c>
      <c r="AQ36" s="61" t="e">
        <f t="shared" si="12"/>
        <v>#DIV/0!</v>
      </c>
      <c r="AR36" s="61" t="e">
        <f t="shared" si="12"/>
        <v>#DIV/0!</v>
      </c>
    </row>
    <row r="37" spans="1:44" customFormat="1" x14ac:dyDescent="0.25">
      <c r="C37" s="47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44" customFormat="1" x14ac:dyDescent="0.25">
      <c r="A38" s="1" t="s">
        <v>20</v>
      </c>
      <c r="C38" s="60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44" s="1" customFormat="1" x14ac:dyDescent="0.25">
      <c r="B39" s="46" t="s">
        <v>9</v>
      </c>
      <c r="C39" s="47" t="s">
        <v>7</v>
      </c>
      <c r="E39"/>
      <c r="F39" s="4">
        <f>F27</f>
        <v>0</v>
      </c>
      <c r="G39" s="4">
        <f>G27</f>
        <v>0</v>
      </c>
      <c r="H39" s="4">
        <f t="shared" ref="H39:AR39" si="13">H27</f>
        <v>0</v>
      </c>
      <c r="I39" s="4">
        <f>I27</f>
        <v>0</v>
      </c>
      <c r="J39" s="4">
        <f>J27</f>
        <v>0</v>
      </c>
      <c r="K39" s="4">
        <f t="shared" si="13"/>
        <v>0</v>
      </c>
      <c r="L39" s="4">
        <f t="shared" si="13"/>
        <v>0</v>
      </c>
      <c r="M39" s="4">
        <f t="shared" si="13"/>
        <v>0</v>
      </c>
      <c r="N39" s="4">
        <f t="shared" si="13"/>
        <v>0</v>
      </c>
      <c r="O39" s="4">
        <f t="shared" si="13"/>
        <v>0</v>
      </c>
      <c r="P39" s="4">
        <f t="shared" si="13"/>
        <v>0</v>
      </c>
      <c r="Q39" s="4">
        <f t="shared" si="13"/>
        <v>0</v>
      </c>
      <c r="R39" s="4">
        <f t="shared" si="13"/>
        <v>0</v>
      </c>
      <c r="S39" s="4">
        <f t="shared" si="13"/>
        <v>0</v>
      </c>
      <c r="T39" s="4">
        <f t="shared" si="13"/>
        <v>0</v>
      </c>
      <c r="U39" s="4">
        <f t="shared" si="13"/>
        <v>0</v>
      </c>
      <c r="V39" s="4">
        <f t="shared" si="13"/>
        <v>0</v>
      </c>
      <c r="W39" s="4">
        <f t="shared" si="13"/>
        <v>0</v>
      </c>
      <c r="X39" s="4">
        <f t="shared" si="13"/>
        <v>0</v>
      </c>
      <c r="Y39" s="4">
        <f t="shared" si="13"/>
        <v>0</v>
      </c>
      <c r="Z39" s="4">
        <f t="shared" si="13"/>
        <v>0</v>
      </c>
      <c r="AA39" s="4">
        <f t="shared" si="13"/>
        <v>0</v>
      </c>
      <c r="AB39" s="4">
        <f t="shared" si="13"/>
        <v>0</v>
      </c>
      <c r="AC39" s="4">
        <f t="shared" si="13"/>
        <v>0</v>
      </c>
      <c r="AD39" s="4">
        <f t="shared" si="13"/>
        <v>0</v>
      </c>
      <c r="AE39" s="4">
        <f t="shared" si="13"/>
        <v>0</v>
      </c>
      <c r="AF39" s="4">
        <f t="shared" si="13"/>
        <v>0</v>
      </c>
      <c r="AG39" s="4">
        <f t="shared" si="13"/>
        <v>0</v>
      </c>
      <c r="AH39" s="4">
        <f t="shared" si="13"/>
        <v>0</v>
      </c>
      <c r="AI39" s="4">
        <f t="shared" si="13"/>
        <v>0</v>
      </c>
      <c r="AJ39" s="4">
        <f t="shared" si="13"/>
        <v>0</v>
      </c>
      <c r="AK39" s="4">
        <f t="shared" si="13"/>
        <v>0</v>
      </c>
      <c r="AL39" s="4">
        <f t="shared" si="13"/>
        <v>0</v>
      </c>
      <c r="AM39" s="4">
        <f t="shared" si="13"/>
        <v>0</v>
      </c>
      <c r="AN39" s="4">
        <f t="shared" si="13"/>
        <v>0</v>
      </c>
      <c r="AO39" s="4">
        <f t="shared" si="13"/>
        <v>0</v>
      </c>
      <c r="AP39" s="4">
        <f t="shared" si="13"/>
        <v>0</v>
      </c>
      <c r="AQ39" s="4">
        <f t="shared" si="13"/>
        <v>0</v>
      </c>
      <c r="AR39" s="4">
        <f t="shared" si="13"/>
        <v>0</v>
      </c>
    </row>
    <row r="40" spans="1:44" customFormat="1" x14ac:dyDescent="0.25">
      <c r="B40" t="s">
        <v>33</v>
      </c>
      <c r="C40" s="47" t="s">
        <v>7</v>
      </c>
      <c r="D40" s="61">
        <f>SUM(F40:AR40)</f>
        <v>0</v>
      </c>
      <c r="F40" s="97">
        <f>-'Investment Scenario'!E55/1000000</f>
        <v>0</v>
      </c>
      <c r="G40" s="97">
        <f>-'Investment Scenario'!F55/1000000</f>
        <v>0</v>
      </c>
      <c r="H40" s="97">
        <f>-'Investment Scenario'!G55/1000000</f>
        <v>0</v>
      </c>
      <c r="I40" s="97">
        <f>-'Investment Scenario'!H55/1000000</f>
        <v>0</v>
      </c>
      <c r="J40" s="97">
        <f>-'Investment Scenario'!I55/1000000</f>
        <v>0</v>
      </c>
      <c r="K40" s="97">
        <f>-'Investment Scenario'!J55/1000000</f>
        <v>0</v>
      </c>
      <c r="L40" s="97">
        <f>-'Investment Scenario'!K55/1000000</f>
        <v>0</v>
      </c>
      <c r="M40" s="97">
        <f>-'Investment Scenario'!L55/1000000</f>
        <v>0</v>
      </c>
      <c r="N40" s="97">
        <f>-'Investment Scenario'!M55/1000000</f>
        <v>0</v>
      </c>
      <c r="O40" s="97">
        <f>-'Investment Scenario'!N55/1000000</f>
        <v>0</v>
      </c>
      <c r="P40" s="97">
        <f>-'Investment Scenario'!O55/1000000</f>
        <v>0</v>
      </c>
      <c r="Q40" s="97">
        <f>-'Investment Scenario'!P55/1000000</f>
        <v>0</v>
      </c>
      <c r="R40" s="97">
        <f>-'Investment Scenario'!Q55/1000000</f>
        <v>0</v>
      </c>
      <c r="S40" s="97">
        <f>-'Investment Scenario'!R55/1000000</f>
        <v>0</v>
      </c>
      <c r="T40" s="97">
        <f>-'Investment Scenario'!S55/1000000</f>
        <v>0</v>
      </c>
      <c r="U40" s="97">
        <f>-'Investment Scenario'!T55/1000000</f>
        <v>0</v>
      </c>
      <c r="V40" s="97">
        <f>-'Investment Scenario'!U55/1000000</f>
        <v>0</v>
      </c>
      <c r="W40" s="97">
        <f>-'Investment Scenario'!V55/1000000</f>
        <v>0</v>
      </c>
      <c r="X40" s="97">
        <f>-'Investment Scenario'!W55/1000000</f>
        <v>0</v>
      </c>
      <c r="Y40" s="97">
        <f>-'Investment Scenario'!X55/1000000</f>
        <v>0</v>
      </c>
      <c r="Z40" s="97">
        <f>-'Investment Scenario'!Y55/1000000</f>
        <v>0</v>
      </c>
      <c r="AA40" s="97">
        <f>-'Investment Scenario'!Z55/1000000</f>
        <v>0</v>
      </c>
      <c r="AB40" s="97">
        <f>-'Investment Scenario'!AA55/1000000</f>
        <v>0</v>
      </c>
      <c r="AC40" s="97">
        <f>-'Investment Scenario'!AB55/1000000</f>
        <v>0</v>
      </c>
      <c r="AD40" s="97">
        <f>-'Investment Scenario'!AC55/1000000</f>
        <v>0</v>
      </c>
      <c r="AE40" s="97">
        <f>-'Investment Scenario'!AD55/1000000</f>
        <v>0</v>
      </c>
      <c r="AF40" s="97">
        <f>-'Investment Scenario'!AE55/1000000</f>
        <v>0</v>
      </c>
      <c r="AG40" s="97">
        <f>-'Investment Scenario'!AF55/1000000</f>
        <v>0</v>
      </c>
      <c r="AH40" s="97">
        <f>-'Investment Scenario'!AG55/1000000</f>
        <v>0</v>
      </c>
      <c r="AI40" s="97">
        <f>-'Investment Scenario'!AH55/1000000</f>
        <v>0</v>
      </c>
      <c r="AJ40" s="97">
        <f>-'Investment Scenario'!AI55/1000000</f>
        <v>0</v>
      </c>
      <c r="AK40" s="97">
        <f>-'Investment Scenario'!AJ55/1000000</f>
        <v>0</v>
      </c>
      <c r="AL40" s="97">
        <f>-'Investment Scenario'!AK55/1000000</f>
        <v>0</v>
      </c>
      <c r="AM40" s="97">
        <f>-'Investment Scenario'!AL55/1000000</f>
        <v>0</v>
      </c>
      <c r="AN40" s="97">
        <f>-'Investment Scenario'!AM55/1000000</f>
        <v>0</v>
      </c>
      <c r="AO40" s="97">
        <f>-'Investment Scenario'!AN55/1000000</f>
        <v>0</v>
      </c>
      <c r="AP40" s="97">
        <f>-'Investment Scenario'!AO55/1000000</f>
        <v>0</v>
      </c>
      <c r="AQ40" s="97">
        <f>-'Investment Scenario'!AP55/1000000</f>
        <v>0</v>
      </c>
      <c r="AR40" s="97">
        <f>-'Investment Scenario'!AQ55/1000000</f>
        <v>0</v>
      </c>
    </row>
    <row r="41" spans="1:44" customFormat="1" x14ac:dyDescent="0.25">
      <c r="B41" t="s">
        <v>24</v>
      </c>
      <c r="C41" s="47" t="s">
        <v>25</v>
      </c>
      <c r="D41" s="94">
        <f>'Investment Scenario'!B54</f>
        <v>0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</row>
    <row r="42" spans="1:44" customFormat="1" x14ac:dyDescent="0.25">
      <c r="B42" t="s">
        <v>26</v>
      </c>
      <c r="C42" s="47" t="s">
        <v>7</v>
      </c>
      <c r="F42" s="4">
        <f>MIN(-F30*$D$35,0)</f>
        <v>0</v>
      </c>
      <c r="G42" s="4">
        <f t="shared" ref="G42:AR42" si="14">MIN(-G30*$D$35,0)</f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  <c r="K42" s="4">
        <f t="shared" si="14"/>
        <v>0</v>
      </c>
      <c r="L42" s="4">
        <f t="shared" si="14"/>
        <v>0</v>
      </c>
      <c r="M42" s="4">
        <f t="shared" si="14"/>
        <v>0</v>
      </c>
      <c r="N42" s="4">
        <f t="shared" si="14"/>
        <v>0</v>
      </c>
      <c r="O42" s="4">
        <f t="shared" si="14"/>
        <v>0</v>
      </c>
      <c r="P42" s="4">
        <f t="shared" si="14"/>
        <v>0</v>
      </c>
      <c r="Q42" s="4">
        <f t="shared" si="14"/>
        <v>0</v>
      </c>
      <c r="R42" s="4">
        <f t="shared" si="14"/>
        <v>0</v>
      </c>
      <c r="S42" s="4">
        <f t="shared" si="14"/>
        <v>0</v>
      </c>
      <c r="T42" s="4">
        <f t="shared" si="14"/>
        <v>0</v>
      </c>
      <c r="U42" s="4">
        <f t="shared" si="14"/>
        <v>0</v>
      </c>
      <c r="V42" s="4">
        <f t="shared" si="14"/>
        <v>0</v>
      </c>
      <c r="W42" s="4">
        <f t="shared" si="14"/>
        <v>0</v>
      </c>
      <c r="X42" s="4">
        <f t="shared" si="14"/>
        <v>0</v>
      </c>
      <c r="Y42" s="4">
        <f t="shared" si="14"/>
        <v>0</v>
      </c>
      <c r="Z42" s="4">
        <f t="shared" si="14"/>
        <v>0</v>
      </c>
      <c r="AA42" s="4">
        <f t="shared" si="14"/>
        <v>0</v>
      </c>
      <c r="AB42" s="4">
        <f t="shared" si="14"/>
        <v>0</v>
      </c>
      <c r="AC42" s="4">
        <f t="shared" si="14"/>
        <v>0</v>
      </c>
      <c r="AD42" s="4">
        <f t="shared" si="14"/>
        <v>0</v>
      </c>
      <c r="AE42" s="4">
        <f t="shared" si="14"/>
        <v>0</v>
      </c>
      <c r="AF42" s="4">
        <f t="shared" si="14"/>
        <v>0</v>
      </c>
      <c r="AG42" s="4">
        <f t="shared" si="14"/>
        <v>0</v>
      </c>
      <c r="AH42" s="4">
        <f t="shared" si="14"/>
        <v>0</v>
      </c>
      <c r="AI42" s="4">
        <f t="shared" si="14"/>
        <v>0</v>
      </c>
      <c r="AJ42" s="4">
        <f t="shared" si="14"/>
        <v>0</v>
      </c>
      <c r="AK42" s="4">
        <f t="shared" si="14"/>
        <v>0</v>
      </c>
      <c r="AL42" s="4">
        <f t="shared" si="14"/>
        <v>0</v>
      </c>
      <c r="AM42" s="4">
        <f t="shared" si="14"/>
        <v>0</v>
      </c>
      <c r="AN42" s="4">
        <f t="shared" si="14"/>
        <v>0</v>
      </c>
      <c r="AO42" s="4">
        <f t="shared" si="14"/>
        <v>0</v>
      </c>
      <c r="AP42" s="4">
        <f t="shared" si="14"/>
        <v>0</v>
      </c>
      <c r="AQ42" s="4">
        <f t="shared" si="14"/>
        <v>0</v>
      </c>
      <c r="AR42" s="4">
        <f t="shared" si="14"/>
        <v>0</v>
      </c>
    </row>
    <row r="43" spans="1:44" customFormat="1" x14ac:dyDescent="0.25">
      <c r="B43" s="45" t="s">
        <v>129</v>
      </c>
      <c r="C43" s="170" t="s">
        <v>7</v>
      </c>
      <c r="D43" s="45"/>
      <c r="E43" s="45"/>
      <c r="F43" s="171" t="str">
        <f>IF(F$3&gt;0,SUM(F39,F42),"")</f>
        <v/>
      </c>
      <c r="G43" s="171" t="str">
        <f t="shared" ref="G43:AR43" si="15">IF(G$3&gt;0,SUM(G39,G42),"")</f>
        <v/>
      </c>
      <c r="H43" s="171" t="str">
        <f t="shared" si="15"/>
        <v/>
      </c>
      <c r="I43" s="171" t="str">
        <f t="shared" si="15"/>
        <v/>
      </c>
      <c r="J43" s="171" t="str">
        <f t="shared" si="15"/>
        <v/>
      </c>
      <c r="K43" s="171" t="str">
        <f t="shared" si="15"/>
        <v/>
      </c>
      <c r="L43" s="171" t="str">
        <f t="shared" si="15"/>
        <v/>
      </c>
      <c r="M43" s="171" t="str">
        <f t="shared" si="15"/>
        <v/>
      </c>
      <c r="N43" s="171" t="str">
        <f t="shared" si="15"/>
        <v/>
      </c>
      <c r="O43" s="171" t="str">
        <f t="shared" si="15"/>
        <v/>
      </c>
      <c r="P43" s="171" t="str">
        <f t="shared" si="15"/>
        <v/>
      </c>
      <c r="Q43" s="171" t="str">
        <f t="shared" si="15"/>
        <v/>
      </c>
      <c r="R43" s="171" t="str">
        <f t="shared" si="15"/>
        <v/>
      </c>
      <c r="S43" s="171" t="str">
        <f t="shared" si="15"/>
        <v/>
      </c>
      <c r="T43" s="171" t="str">
        <f t="shared" si="15"/>
        <v/>
      </c>
      <c r="U43" s="171" t="str">
        <f t="shared" si="15"/>
        <v/>
      </c>
      <c r="V43" s="171" t="str">
        <f t="shared" si="15"/>
        <v/>
      </c>
      <c r="W43" s="171" t="str">
        <f t="shared" si="15"/>
        <v/>
      </c>
      <c r="X43" s="171" t="str">
        <f t="shared" si="15"/>
        <v/>
      </c>
      <c r="Y43" s="171" t="str">
        <f t="shared" si="15"/>
        <v/>
      </c>
      <c r="Z43" s="171" t="str">
        <f t="shared" si="15"/>
        <v/>
      </c>
      <c r="AA43" s="171" t="str">
        <f t="shared" si="15"/>
        <v/>
      </c>
      <c r="AB43" s="171" t="str">
        <f t="shared" si="15"/>
        <v/>
      </c>
      <c r="AC43" s="171" t="str">
        <f t="shared" si="15"/>
        <v/>
      </c>
      <c r="AD43" s="171" t="str">
        <f t="shared" si="15"/>
        <v/>
      </c>
      <c r="AE43" s="171" t="str">
        <f t="shared" si="15"/>
        <v/>
      </c>
      <c r="AF43" s="171" t="str">
        <f t="shared" si="15"/>
        <v/>
      </c>
      <c r="AG43" s="171" t="str">
        <f t="shared" si="15"/>
        <v/>
      </c>
      <c r="AH43" s="171" t="str">
        <f t="shared" si="15"/>
        <v/>
      </c>
      <c r="AI43" s="171" t="str">
        <f t="shared" si="15"/>
        <v/>
      </c>
      <c r="AJ43" s="171" t="str">
        <f t="shared" si="15"/>
        <v/>
      </c>
      <c r="AK43" s="171" t="str">
        <f t="shared" si="15"/>
        <v/>
      </c>
      <c r="AL43" s="171" t="str">
        <f t="shared" si="15"/>
        <v/>
      </c>
      <c r="AM43" s="171" t="str">
        <f t="shared" si="15"/>
        <v/>
      </c>
      <c r="AN43" s="171" t="str">
        <f t="shared" si="15"/>
        <v/>
      </c>
      <c r="AO43" s="171" t="str">
        <f t="shared" si="15"/>
        <v/>
      </c>
      <c r="AP43" s="171" t="str">
        <f t="shared" si="15"/>
        <v/>
      </c>
      <c r="AQ43" s="171" t="str">
        <f t="shared" si="15"/>
        <v/>
      </c>
      <c r="AR43" s="171" t="str">
        <f t="shared" si="15"/>
        <v/>
      </c>
    </row>
    <row r="44" spans="1:44" customFormat="1" x14ac:dyDescent="0.25">
      <c r="B44" s="45" t="s">
        <v>163</v>
      </c>
      <c r="C44" s="170" t="s">
        <v>7</v>
      </c>
      <c r="D44" s="45"/>
      <c r="E44" s="45"/>
      <c r="F44" s="171" t="str">
        <f>IF(AND(F$3&gt;0,F43&gt;=0),SUM(F39,F42),IF(AND(F$3&gt;0,F43&lt;0),0,""))</f>
        <v/>
      </c>
      <c r="G44" s="171" t="str">
        <f>IF(AND(G$3&gt;0,G43&gt;=0),SUM(G39,G42),IF(AND(G$3&gt;0,G43&lt;0),0,""))</f>
        <v/>
      </c>
      <c r="H44" s="171" t="str">
        <f t="shared" ref="H44:AQ44" si="16">IF(AND(H$3&gt;0,H43&gt;=0),SUM(H39,H42),IF(AND(H$3&gt;0,H43&lt;0),0,""))</f>
        <v/>
      </c>
      <c r="I44" s="171" t="str">
        <f t="shared" si="16"/>
        <v/>
      </c>
      <c r="J44" s="171" t="str">
        <f t="shared" si="16"/>
        <v/>
      </c>
      <c r="K44" s="171" t="str">
        <f t="shared" si="16"/>
        <v/>
      </c>
      <c r="L44" s="171" t="str">
        <f t="shared" si="16"/>
        <v/>
      </c>
      <c r="M44" s="171" t="str">
        <f t="shared" si="16"/>
        <v/>
      </c>
      <c r="N44" s="171" t="str">
        <f t="shared" si="16"/>
        <v/>
      </c>
      <c r="O44" s="171" t="str">
        <f t="shared" si="16"/>
        <v/>
      </c>
      <c r="P44" s="171" t="str">
        <f t="shared" si="16"/>
        <v/>
      </c>
      <c r="Q44" s="171" t="str">
        <f t="shared" si="16"/>
        <v/>
      </c>
      <c r="R44" s="171" t="str">
        <f t="shared" si="16"/>
        <v/>
      </c>
      <c r="S44" s="171" t="str">
        <f t="shared" si="16"/>
        <v/>
      </c>
      <c r="T44" s="171" t="str">
        <f t="shared" si="16"/>
        <v/>
      </c>
      <c r="U44" s="171" t="str">
        <f t="shared" si="16"/>
        <v/>
      </c>
      <c r="V44" s="171" t="str">
        <f t="shared" si="16"/>
        <v/>
      </c>
      <c r="W44" s="171" t="str">
        <f t="shared" si="16"/>
        <v/>
      </c>
      <c r="X44" s="171" t="str">
        <f t="shared" si="16"/>
        <v/>
      </c>
      <c r="Y44" s="171" t="str">
        <f t="shared" si="16"/>
        <v/>
      </c>
      <c r="Z44" s="171" t="str">
        <f t="shared" si="16"/>
        <v/>
      </c>
      <c r="AA44" s="171" t="str">
        <f t="shared" si="16"/>
        <v/>
      </c>
      <c r="AB44" s="171" t="str">
        <f t="shared" si="16"/>
        <v/>
      </c>
      <c r="AC44" s="171" t="str">
        <f t="shared" si="16"/>
        <v/>
      </c>
      <c r="AD44" s="171" t="str">
        <f t="shared" si="16"/>
        <v/>
      </c>
      <c r="AE44" s="171" t="str">
        <f t="shared" si="16"/>
        <v/>
      </c>
      <c r="AF44" s="171" t="str">
        <f t="shared" si="16"/>
        <v/>
      </c>
      <c r="AG44" s="171" t="str">
        <f t="shared" si="16"/>
        <v/>
      </c>
      <c r="AH44" s="171" t="str">
        <f t="shared" si="16"/>
        <v/>
      </c>
      <c r="AI44" s="171" t="str">
        <f t="shared" si="16"/>
        <v/>
      </c>
      <c r="AJ44" s="171" t="str">
        <f t="shared" si="16"/>
        <v/>
      </c>
      <c r="AK44" s="171" t="str">
        <f t="shared" si="16"/>
        <v/>
      </c>
      <c r="AL44" s="171" t="str">
        <f t="shared" si="16"/>
        <v/>
      </c>
      <c r="AM44" s="171" t="str">
        <f t="shared" si="16"/>
        <v/>
      </c>
      <c r="AN44" s="171" t="str">
        <f t="shared" si="16"/>
        <v/>
      </c>
      <c r="AO44" s="171" t="str">
        <f t="shared" si="16"/>
        <v/>
      </c>
      <c r="AP44" s="171" t="str">
        <f t="shared" si="16"/>
        <v/>
      </c>
      <c r="AQ44" s="171" t="str">
        <f t="shared" si="16"/>
        <v/>
      </c>
      <c r="AR44" s="171" t="str">
        <f>IF(AND(AR$3&gt;0,AR43&gt;=0),SUM(AR39,AR42),IF(AND(AR$3&gt;0,AR43&lt;0),0,""))</f>
        <v/>
      </c>
    </row>
    <row r="45" spans="1:44" customFormat="1" x14ac:dyDescent="0.25">
      <c r="B45" s="45" t="s">
        <v>130</v>
      </c>
      <c r="C45" s="170" t="s">
        <v>7</v>
      </c>
      <c r="D45" s="45"/>
      <c r="E45" s="45"/>
      <c r="F45" s="171" t="str">
        <f>IF(F40=0,"",F40)</f>
        <v/>
      </c>
      <c r="G45" s="171" t="str">
        <f>IF(G40=0,"",G40)</f>
        <v/>
      </c>
      <c r="H45" s="171" t="str">
        <f t="shared" ref="H45:AR45" si="17">IF(H40=0,"",H40)</f>
        <v/>
      </c>
      <c r="I45" s="171" t="str">
        <f t="shared" si="17"/>
        <v/>
      </c>
      <c r="J45" s="171" t="str">
        <f t="shared" si="17"/>
        <v/>
      </c>
      <c r="K45" s="171" t="str">
        <f t="shared" si="17"/>
        <v/>
      </c>
      <c r="L45" s="171" t="str">
        <f t="shared" si="17"/>
        <v/>
      </c>
      <c r="M45" s="171" t="str">
        <f t="shared" si="17"/>
        <v/>
      </c>
      <c r="N45" s="171" t="str">
        <f t="shared" si="17"/>
        <v/>
      </c>
      <c r="O45" s="171" t="str">
        <f t="shared" si="17"/>
        <v/>
      </c>
      <c r="P45" s="171" t="str">
        <f t="shared" si="17"/>
        <v/>
      </c>
      <c r="Q45" s="171" t="str">
        <f t="shared" si="17"/>
        <v/>
      </c>
      <c r="R45" s="171" t="str">
        <f t="shared" si="17"/>
        <v/>
      </c>
      <c r="S45" s="171" t="str">
        <f t="shared" si="17"/>
        <v/>
      </c>
      <c r="T45" s="171" t="str">
        <f t="shared" si="17"/>
        <v/>
      </c>
      <c r="U45" s="171" t="str">
        <f t="shared" si="17"/>
        <v/>
      </c>
      <c r="V45" s="171" t="str">
        <f t="shared" si="17"/>
        <v/>
      </c>
      <c r="W45" s="171" t="str">
        <f t="shared" si="17"/>
        <v/>
      </c>
      <c r="X45" s="171" t="str">
        <f t="shared" si="17"/>
        <v/>
      </c>
      <c r="Y45" s="171" t="str">
        <f t="shared" si="17"/>
        <v/>
      </c>
      <c r="Z45" s="171" t="str">
        <f t="shared" si="17"/>
        <v/>
      </c>
      <c r="AA45" s="171" t="str">
        <f t="shared" si="17"/>
        <v/>
      </c>
      <c r="AB45" s="171" t="str">
        <f t="shared" si="17"/>
        <v/>
      </c>
      <c r="AC45" s="171" t="str">
        <f t="shared" si="17"/>
        <v/>
      </c>
      <c r="AD45" s="171" t="str">
        <f t="shared" si="17"/>
        <v/>
      </c>
      <c r="AE45" s="171" t="str">
        <f t="shared" si="17"/>
        <v/>
      </c>
      <c r="AF45" s="171" t="str">
        <f t="shared" si="17"/>
        <v/>
      </c>
      <c r="AG45" s="171" t="str">
        <f t="shared" si="17"/>
        <v/>
      </c>
      <c r="AH45" s="171" t="str">
        <f t="shared" si="17"/>
        <v/>
      </c>
      <c r="AI45" s="171" t="str">
        <f t="shared" si="17"/>
        <v/>
      </c>
      <c r="AJ45" s="171" t="str">
        <f t="shared" si="17"/>
        <v/>
      </c>
      <c r="AK45" s="171" t="str">
        <f t="shared" si="17"/>
        <v/>
      </c>
      <c r="AL45" s="171" t="str">
        <f t="shared" si="17"/>
        <v/>
      </c>
      <c r="AM45" s="171" t="str">
        <f t="shared" si="17"/>
        <v/>
      </c>
      <c r="AN45" s="171" t="str">
        <f t="shared" si="17"/>
        <v/>
      </c>
      <c r="AO45" s="171" t="str">
        <f t="shared" si="17"/>
        <v/>
      </c>
      <c r="AP45" s="171" t="str">
        <f t="shared" si="17"/>
        <v/>
      </c>
      <c r="AQ45" s="171" t="str">
        <f t="shared" si="17"/>
        <v/>
      </c>
      <c r="AR45" s="171" t="str">
        <f t="shared" si="17"/>
        <v/>
      </c>
    </row>
    <row r="46" spans="1:44" customFormat="1" x14ac:dyDescent="0.25">
      <c r="B46" s="44" t="s">
        <v>162</v>
      </c>
      <c r="C46" s="65" t="s">
        <v>7</v>
      </c>
      <c r="D46" s="44"/>
      <c r="E46" s="44"/>
      <c r="F46" s="66">
        <f>SUM(F39,F40,F42)</f>
        <v>0</v>
      </c>
      <c r="G46" s="66">
        <f t="shared" ref="G46:AR46" si="18">SUM(G39,G40,G42)</f>
        <v>0</v>
      </c>
      <c r="H46" s="66">
        <f t="shared" si="18"/>
        <v>0</v>
      </c>
      <c r="I46" s="66">
        <f t="shared" si="18"/>
        <v>0</v>
      </c>
      <c r="J46" s="66">
        <f t="shared" si="18"/>
        <v>0</v>
      </c>
      <c r="K46" s="66">
        <f t="shared" si="18"/>
        <v>0</v>
      </c>
      <c r="L46" s="66">
        <f t="shared" si="18"/>
        <v>0</v>
      </c>
      <c r="M46" s="66">
        <f t="shared" si="18"/>
        <v>0</v>
      </c>
      <c r="N46" s="66">
        <f t="shared" si="18"/>
        <v>0</v>
      </c>
      <c r="O46" s="66">
        <f t="shared" si="18"/>
        <v>0</v>
      </c>
      <c r="P46" s="66">
        <f t="shared" si="18"/>
        <v>0</v>
      </c>
      <c r="Q46" s="66">
        <f t="shared" si="18"/>
        <v>0</v>
      </c>
      <c r="R46" s="66">
        <f t="shared" si="18"/>
        <v>0</v>
      </c>
      <c r="S46" s="66">
        <f t="shared" si="18"/>
        <v>0</v>
      </c>
      <c r="T46" s="66">
        <f t="shared" si="18"/>
        <v>0</v>
      </c>
      <c r="U46" s="66">
        <f t="shared" si="18"/>
        <v>0</v>
      </c>
      <c r="V46" s="66">
        <f t="shared" si="18"/>
        <v>0</v>
      </c>
      <c r="W46" s="66">
        <f t="shared" si="18"/>
        <v>0</v>
      </c>
      <c r="X46" s="66">
        <f t="shared" si="18"/>
        <v>0</v>
      </c>
      <c r="Y46" s="66">
        <f t="shared" si="18"/>
        <v>0</v>
      </c>
      <c r="Z46" s="66">
        <f t="shared" si="18"/>
        <v>0</v>
      </c>
      <c r="AA46" s="66">
        <f t="shared" si="18"/>
        <v>0</v>
      </c>
      <c r="AB46" s="66">
        <f t="shared" si="18"/>
        <v>0</v>
      </c>
      <c r="AC46" s="66">
        <f t="shared" si="18"/>
        <v>0</v>
      </c>
      <c r="AD46" s="66">
        <f t="shared" si="18"/>
        <v>0</v>
      </c>
      <c r="AE46" s="66">
        <f t="shared" si="18"/>
        <v>0</v>
      </c>
      <c r="AF46" s="66">
        <f t="shared" si="18"/>
        <v>0</v>
      </c>
      <c r="AG46" s="66">
        <f t="shared" si="18"/>
        <v>0</v>
      </c>
      <c r="AH46" s="66">
        <f t="shared" si="18"/>
        <v>0</v>
      </c>
      <c r="AI46" s="66">
        <f t="shared" si="18"/>
        <v>0</v>
      </c>
      <c r="AJ46" s="66">
        <f t="shared" si="18"/>
        <v>0</v>
      </c>
      <c r="AK46" s="66">
        <f t="shared" si="18"/>
        <v>0</v>
      </c>
      <c r="AL46" s="66">
        <f t="shared" si="18"/>
        <v>0</v>
      </c>
      <c r="AM46" s="66">
        <f t="shared" si="18"/>
        <v>0</v>
      </c>
      <c r="AN46" s="66">
        <f t="shared" si="18"/>
        <v>0</v>
      </c>
      <c r="AO46" s="66">
        <f t="shared" si="18"/>
        <v>0</v>
      </c>
      <c r="AP46" s="66">
        <f t="shared" si="18"/>
        <v>0</v>
      </c>
      <c r="AQ46" s="66">
        <f t="shared" si="18"/>
        <v>0</v>
      </c>
      <c r="AR46" s="66">
        <f t="shared" si="18"/>
        <v>0</v>
      </c>
    </row>
    <row r="47" spans="1:44" customFormat="1" ht="15.75" thickBot="1" x14ac:dyDescent="0.3">
      <c r="C47" s="4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1:44" customFormat="1" x14ac:dyDescent="0.25">
      <c r="B48" s="68" t="s">
        <v>27</v>
      </c>
      <c r="C48" s="69" t="s">
        <v>11</v>
      </c>
      <c r="D48" s="93">
        <f>+'Investment Scenario'!B41</f>
        <v>0</v>
      </c>
      <c r="E48" s="16"/>
      <c r="F48" s="16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2:25" customFormat="1" ht="15.75" thickBot="1" x14ac:dyDescent="0.3">
      <c r="B49" s="70" t="s">
        <v>28</v>
      </c>
      <c r="C49" s="71" t="s">
        <v>11</v>
      </c>
      <c r="D49" s="72" t="e">
        <f>IRR(F46:AR46)</f>
        <v>#NUM!</v>
      </c>
      <c r="E49" s="16"/>
      <c r="F49" s="16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2:25" customFormat="1" x14ac:dyDescent="0.25">
      <c r="B50" s="68" t="s">
        <v>29</v>
      </c>
      <c r="C50" s="69" t="s">
        <v>7</v>
      </c>
      <c r="D50" s="73">
        <f>NPV($D$48,F43:AR43)+SUM(F45:AR45)</f>
        <v>0</v>
      </c>
      <c r="E50" s="74"/>
      <c r="F50" s="74"/>
      <c r="G50" s="58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2:25" customFormat="1" ht="15.75" thickBot="1" x14ac:dyDescent="0.3">
      <c r="B51" s="75" t="s">
        <v>29</v>
      </c>
      <c r="C51" s="76" t="s">
        <v>30</v>
      </c>
      <c r="D51" s="77" t="e">
        <f>+D50/'Investment Scenario'!B18</f>
        <v>#DIV/0!</v>
      </c>
      <c r="E51" s="74"/>
      <c r="F51" s="74"/>
      <c r="G51" s="78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2:25" customFormat="1" x14ac:dyDescent="0.25">
      <c r="B52" s="178" t="s">
        <v>164</v>
      </c>
      <c r="C52" s="179" t="s">
        <v>7</v>
      </c>
      <c r="D52" s="73">
        <f>NPV($D$48,F44:AR44)+SUM(F45:AR45)</f>
        <v>0</v>
      </c>
      <c r="E52" s="74"/>
      <c r="F52" s="74"/>
      <c r="G52" s="78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2:25" customFormat="1" ht="15.75" thickBot="1" x14ac:dyDescent="0.3">
      <c r="B53" s="180" t="s">
        <v>164</v>
      </c>
      <c r="C53" s="181" t="s">
        <v>30</v>
      </c>
      <c r="D53" s="77" t="e">
        <f>+D52/'Investment Scenario'!B18</f>
        <v>#DIV/0!</v>
      </c>
      <c r="E53" s="74"/>
      <c r="F53" s="74"/>
      <c r="G53" s="78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2:25" customFormat="1" x14ac:dyDescent="0.25">
      <c r="B54" s="68" t="s">
        <v>31</v>
      </c>
      <c r="C54" s="69" t="s">
        <v>7</v>
      </c>
      <c r="D54" s="79">
        <f>SUM(F46:AR46)</f>
        <v>0</v>
      </c>
      <c r="E54" s="27"/>
      <c r="F54" s="27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2:25" customFormat="1" ht="15.75" thickBot="1" x14ac:dyDescent="0.3">
      <c r="B55" s="75" t="s">
        <v>31</v>
      </c>
      <c r="C55" s="76" t="s">
        <v>30</v>
      </c>
      <c r="D55" s="80" t="e">
        <f>+D54/'Investment Scenario'!B18</f>
        <v>#DIV/0!</v>
      </c>
      <c r="E55" s="27"/>
      <c r="F55" s="27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2:25" customFormat="1" x14ac:dyDescent="0.25">
      <c r="B56" s="68" t="s">
        <v>32</v>
      </c>
      <c r="C56" s="69" t="s">
        <v>7</v>
      </c>
      <c r="D56" s="79" t="e">
        <f>+SUM(F19:AR19)/D41</f>
        <v>#DIV/0!</v>
      </c>
      <c r="E56" s="27"/>
      <c r="F56" s="27"/>
    </row>
    <row r="57" spans="2:25" customFormat="1" ht="15.75" thickBot="1" x14ac:dyDescent="0.3">
      <c r="B57" s="75" t="s">
        <v>32</v>
      </c>
      <c r="C57" s="76" t="s">
        <v>30</v>
      </c>
      <c r="D57" s="80" t="e">
        <f>+D56/'Investment Scenario'!B18</f>
        <v>#DIV/0!</v>
      </c>
      <c r="E57" s="27"/>
    </row>
    <row r="58" spans="2:25" customFormat="1" x14ac:dyDescent="0.25">
      <c r="B58" s="1"/>
      <c r="C58" s="60"/>
      <c r="D58" s="60"/>
      <c r="E58" s="60"/>
      <c r="F58" s="60"/>
    </row>
    <row r="59" spans="2:25" x14ac:dyDescent="0.25">
      <c r="B59" s="81"/>
      <c r="C59" s="82"/>
      <c r="D59" s="82"/>
      <c r="E59" s="82"/>
      <c r="F59" s="82"/>
    </row>
    <row r="60" spans="2:25" x14ac:dyDescent="0.25">
      <c r="B60" s="81"/>
      <c r="C60" s="82"/>
      <c r="D60" s="82"/>
      <c r="E60" s="82"/>
      <c r="F60" s="82"/>
    </row>
    <row r="61" spans="2:25" x14ac:dyDescent="0.25">
      <c r="B61" s="81"/>
      <c r="C61" s="82"/>
      <c r="D61" s="82"/>
      <c r="E61" s="82"/>
      <c r="F61" s="82"/>
    </row>
    <row r="62" spans="2:25" x14ac:dyDescent="0.25">
      <c r="B62" s="81"/>
      <c r="C62" s="82"/>
      <c r="D62" s="82"/>
      <c r="E62" s="82"/>
      <c r="F62" s="82"/>
    </row>
    <row r="63" spans="2:25" x14ac:dyDescent="0.25">
      <c r="B63" s="81"/>
      <c r="C63" s="82"/>
      <c r="D63" s="82"/>
      <c r="E63" s="82"/>
      <c r="F63" s="82"/>
    </row>
    <row r="64" spans="2:25" x14ac:dyDescent="0.25">
      <c r="B64" s="81"/>
      <c r="C64" s="82"/>
      <c r="D64" s="82"/>
      <c r="E64" s="82"/>
      <c r="F64" s="82"/>
    </row>
    <row r="65" spans="2:44" x14ac:dyDescent="0.25">
      <c r="B65" s="81"/>
      <c r="C65" s="82"/>
      <c r="D65" s="82"/>
      <c r="E65" s="82"/>
      <c r="F65" s="82"/>
    </row>
    <row r="66" spans="2:44" x14ac:dyDescent="0.25">
      <c r="B66" s="81"/>
      <c r="C66" s="82"/>
      <c r="D66" s="82"/>
      <c r="E66" s="82"/>
      <c r="F66" s="82"/>
    </row>
    <row r="67" spans="2:44" x14ac:dyDescent="0.25">
      <c r="B67" s="81"/>
      <c r="C67" s="82"/>
      <c r="D67" s="82"/>
      <c r="E67" s="82"/>
      <c r="F67" s="82"/>
    </row>
    <row r="68" spans="2:44" x14ac:dyDescent="0.25">
      <c r="B68" s="81"/>
      <c r="C68" s="82"/>
      <c r="D68" s="82"/>
      <c r="E68" s="82"/>
      <c r="F68" s="82"/>
    </row>
    <row r="69" spans="2:44" x14ac:dyDescent="0.25">
      <c r="B69" s="81"/>
      <c r="C69" s="82"/>
      <c r="D69" s="82"/>
      <c r="E69" s="82"/>
      <c r="F69" s="82"/>
    </row>
    <row r="70" spans="2:44" x14ac:dyDescent="0.25">
      <c r="B70" s="81"/>
      <c r="C70" s="82"/>
      <c r="D70" s="82"/>
      <c r="E70" s="82"/>
      <c r="F70" s="82"/>
    </row>
    <row r="71" spans="2:44" s="84" customFormat="1" x14ac:dyDescent="0.25">
      <c r="B71" s="85"/>
      <c r="C71" s="86"/>
      <c r="D71" s="86"/>
      <c r="E71" s="86"/>
      <c r="F71" s="86"/>
    </row>
    <row r="72" spans="2:44" s="84" customFormat="1" x14ac:dyDescent="0.25">
      <c r="B72" s="85"/>
      <c r="C72" s="86"/>
      <c r="D72" s="86"/>
      <c r="E72" s="86"/>
    </row>
    <row r="73" spans="2:44" s="84" customFormat="1" x14ac:dyDescent="0.25">
      <c r="B73" s="87"/>
      <c r="C73" s="86"/>
    </row>
    <row r="74" spans="2:44" s="84" customFormat="1" x14ac:dyDescent="0.25">
      <c r="B74" s="100"/>
      <c r="C74" s="90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</row>
    <row r="75" spans="2:44" s="84" customFormat="1" x14ac:dyDescent="0.25">
      <c r="B75" s="100"/>
      <c r="C75" s="90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</row>
    <row r="76" spans="2:44" s="84" customFormat="1" x14ac:dyDescent="0.25">
      <c r="B76" s="100"/>
      <c r="C76" s="90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</row>
    <row r="77" spans="2:44" s="84" customFormat="1" x14ac:dyDescent="0.25">
      <c r="B77" s="102"/>
      <c r="C77" s="90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</row>
    <row r="78" spans="2:44" s="84" customFormat="1" x14ac:dyDescent="0.25">
      <c r="B78" s="102"/>
      <c r="C78" s="90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</row>
    <row r="79" spans="2:44" s="84" customFormat="1" x14ac:dyDescent="0.25">
      <c r="B79" s="88"/>
      <c r="C79" s="90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</row>
    <row r="80" spans="2:44" s="84" customFormat="1" x14ac:dyDescent="0.25">
      <c r="C80" s="90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</row>
    <row r="81" spans="1:44" s="84" customFormat="1" x14ac:dyDescent="0.25">
      <c r="B81" s="88"/>
      <c r="C81" s="90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</row>
    <row r="82" spans="1:44" s="84" customFormat="1" x14ac:dyDescent="0.25">
      <c r="C82" s="90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</row>
    <row r="83" spans="1:44" s="84" customFormat="1" x14ac:dyDescent="0.25">
      <c r="A83" s="85"/>
      <c r="C83" s="90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</row>
    <row r="84" spans="1:44" s="84" customFormat="1" x14ac:dyDescent="0.25">
      <c r="C84" s="90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</row>
    <row r="85" spans="1:44" s="84" customFormat="1" x14ac:dyDescent="0.25">
      <c r="C85" s="90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</row>
    <row r="86" spans="1:44" s="84" customFormat="1" x14ac:dyDescent="0.25">
      <c r="C86" s="90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</row>
    <row r="87" spans="1:44" s="84" customFormat="1" x14ac:dyDescent="0.25">
      <c r="C87" s="90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</row>
    <row r="88" spans="1:44" s="84" customFormat="1" x14ac:dyDescent="0.25">
      <c r="C88" s="90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</row>
    <row r="89" spans="1:44" s="84" customFormat="1" x14ac:dyDescent="0.25">
      <c r="A89" s="85"/>
      <c r="C89" s="90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</row>
    <row r="90" spans="1:44" s="84" customFormat="1" x14ac:dyDescent="0.25">
      <c r="C90" s="90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</row>
    <row r="91" spans="1:44" s="84" customFormat="1" x14ac:dyDescent="0.25">
      <c r="C91" s="90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</row>
    <row r="92" spans="1:44" s="84" customFormat="1" x14ac:dyDescent="0.25">
      <c r="C92" s="90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</row>
    <row r="93" spans="1:44" s="84" customFormat="1" x14ac:dyDescent="0.25">
      <c r="C93" s="90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</row>
    <row r="94" spans="1:44" s="84" customFormat="1" x14ac:dyDescent="0.25">
      <c r="C94" s="90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</row>
    <row r="95" spans="1:44" s="84" customFormat="1" x14ac:dyDescent="0.25">
      <c r="B95" s="85"/>
      <c r="C95" s="86"/>
      <c r="D95" s="85"/>
      <c r="E95" s="85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</row>
    <row r="96" spans="1:44" s="84" customFormat="1" x14ac:dyDescent="0.25">
      <c r="B96" s="89"/>
      <c r="C96" s="86"/>
      <c r="D96" s="85"/>
      <c r="E96" s="85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</row>
    <row r="97" spans="1:44" s="84" customFormat="1" x14ac:dyDescent="0.25">
      <c r="A97" s="89"/>
      <c r="B97" s="88"/>
      <c r="C97" s="90"/>
      <c r="D97" s="105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</row>
    <row r="98" spans="1:44" s="84" customFormat="1" x14ac:dyDescent="0.25">
      <c r="B98" s="85"/>
      <c r="C98" s="86"/>
      <c r="D98" s="85"/>
      <c r="E98" s="85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</row>
    <row r="99" spans="1:44" s="84" customFormat="1" x14ac:dyDescent="0.25">
      <c r="C99" s="86"/>
      <c r="D99" s="91"/>
      <c r="E99" s="85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</row>
    <row r="100" spans="1:44" s="84" customFormat="1" x14ac:dyDescent="0.25">
      <c r="C100" s="86"/>
      <c r="D100" s="105"/>
      <c r="E100" s="85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</row>
    <row r="101" spans="1:44" s="84" customFormat="1" x14ac:dyDescent="0.25">
      <c r="C101" s="86"/>
      <c r="E101" s="91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</row>
    <row r="102" spans="1:44" s="84" customFormat="1" x14ac:dyDescent="0.25">
      <c r="C102" s="86"/>
      <c r="D102" s="85"/>
      <c r="E102" s="85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</row>
    <row r="103" spans="1:44" s="84" customFormat="1" x14ac:dyDescent="0.25">
      <c r="C103" s="86"/>
      <c r="D103" s="103"/>
      <c r="E103" s="103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</row>
    <row r="104" spans="1:44" s="84" customFormat="1" x14ac:dyDescent="0.25">
      <c r="B104" s="85"/>
      <c r="C104" s="86"/>
      <c r="D104" s="85"/>
      <c r="E104" s="85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</row>
    <row r="105" spans="1:44" s="84" customFormat="1" x14ac:dyDescent="0.25">
      <c r="C105" s="90"/>
      <c r="D105" s="91"/>
      <c r="E105" s="91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</row>
    <row r="106" spans="1:44" s="84" customFormat="1" x14ac:dyDescent="0.25">
      <c r="B106" s="85"/>
      <c r="C106" s="86"/>
      <c r="D106" s="85"/>
      <c r="E106" s="85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</row>
    <row r="107" spans="1:44" s="84" customFormat="1" x14ac:dyDescent="0.25">
      <c r="C107" s="90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</row>
    <row r="108" spans="1:44" s="84" customFormat="1" x14ac:dyDescent="0.25">
      <c r="A108" s="85"/>
      <c r="C108" s="86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</row>
    <row r="109" spans="1:44" s="84" customFormat="1" x14ac:dyDescent="0.25">
      <c r="C109" s="90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</row>
    <row r="110" spans="1:44" s="84" customFormat="1" x14ac:dyDescent="0.25">
      <c r="C110" s="90"/>
      <c r="D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</row>
    <row r="111" spans="1:44" s="84" customFormat="1" x14ac:dyDescent="0.25">
      <c r="C111" s="90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</row>
    <row r="112" spans="1:44" s="84" customFormat="1" x14ac:dyDescent="0.25">
      <c r="C112" s="90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</row>
    <row r="113" spans="2:44" s="84" customFormat="1" x14ac:dyDescent="0.25">
      <c r="B113" s="85"/>
      <c r="C113" s="86"/>
      <c r="D113" s="85"/>
      <c r="E113" s="85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</row>
    <row r="114" spans="2:44" s="84" customFormat="1" x14ac:dyDescent="0.25"/>
    <row r="115" spans="2:44" s="84" customFormat="1" x14ac:dyDescent="0.25"/>
    <row r="116" spans="2:44" s="84" customFormat="1" x14ac:dyDescent="0.25"/>
    <row r="117" spans="2:44" s="84" customFormat="1" x14ac:dyDescent="0.25"/>
  </sheetData>
  <sheetProtection password="CCD7" sheet="1" insertRows="0"/>
  <conditionalFormatting sqref="F1:AR25">
    <cfRule type="expression" dxfId="7" priority="1">
      <formula>F$3=0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S117"/>
  <sheetViews>
    <sheetView showGridLines="0" zoomScale="80" zoomScaleNormal="80" workbookViewId="0">
      <pane ySplit="1" topLeftCell="A20" activePane="bottomLeft" state="frozen"/>
      <selection activeCell="K32" sqref="K32"/>
      <selection pane="bottomLeft" activeCell="D51" sqref="D51"/>
    </sheetView>
  </sheetViews>
  <sheetFormatPr defaultColWidth="0" defaultRowHeight="15" x14ac:dyDescent="0.25"/>
  <cols>
    <col min="1" max="1" width="3" style="83" customWidth="1"/>
    <col min="2" max="2" width="62.28515625" style="83" customWidth="1"/>
    <col min="3" max="3" width="10.7109375" style="83" bestFit="1" customWidth="1"/>
    <col min="4" max="4" width="18.5703125" style="83" customWidth="1"/>
    <col min="5" max="5" width="3.28515625" style="83" customWidth="1"/>
    <col min="6" max="25" width="10.42578125" style="83" customWidth="1"/>
    <col min="26" max="44" width="9.140625" style="83" customWidth="1"/>
    <col min="45" max="45" width="3.42578125" style="83" customWidth="1"/>
    <col min="46" max="16384" width="9.140625" style="83" hidden="1"/>
  </cols>
  <sheetData>
    <row r="1" spans="1:44" customFormat="1" x14ac:dyDescent="0.25">
      <c r="B1" s="44" t="s">
        <v>115</v>
      </c>
      <c r="C1" s="45"/>
      <c r="D1" s="45"/>
      <c r="E1" s="45"/>
      <c r="F1" s="44">
        <f>'Investment Scenario'!E14</f>
        <v>0</v>
      </c>
      <c r="G1" s="44">
        <f>'Investment Scenario'!F14</f>
        <v>1</v>
      </c>
      <c r="H1" s="44">
        <f>'Investment Scenario'!G14</f>
        <v>2</v>
      </c>
      <c r="I1" s="44">
        <f>'Investment Scenario'!H14</f>
        <v>3</v>
      </c>
      <c r="J1" s="44">
        <f>'Investment Scenario'!I14</f>
        <v>4</v>
      </c>
      <c r="K1" s="44">
        <f>'Investment Scenario'!J14</f>
        <v>5</v>
      </c>
      <c r="L1" s="44">
        <f>'Investment Scenario'!K14</f>
        <v>6</v>
      </c>
      <c r="M1" s="44">
        <f>'Investment Scenario'!L14</f>
        <v>7</v>
      </c>
      <c r="N1" s="44">
        <f>'Investment Scenario'!M14</f>
        <v>8</v>
      </c>
      <c r="O1" s="44">
        <f>'Investment Scenario'!N14</f>
        <v>9</v>
      </c>
      <c r="P1" s="44">
        <f>'Investment Scenario'!O14</f>
        <v>10</v>
      </c>
      <c r="Q1" s="44">
        <f>'Investment Scenario'!P14</f>
        <v>11</v>
      </c>
      <c r="R1" s="44">
        <f>'Investment Scenario'!Q14</f>
        <v>12</v>
      </c>
      <c r="S1" s="44">
        <f>'Investment Scenario'!R14</f>
        <v>13</v>
      </c>
      <c r="T1" s="44">
        <f>'Investment Scenario'!S14</f>
        <v>14</v>
      </c>
      <c r="U1" s="44">
        <f>'Investment Scenario'!T14</f>
        <v>15</v>
      </c>
      <c r="V1" s="44">
        <f>'Investment Scenario'!U14</f>
        <v>16</v>
      </c>
      <c r="W1" s="44">
        <f>'Investment Scenario'!V14</f>
        <v>17</v>
      </c>
      <c r="X1" s="44">
        <f>'Investment Scenario'!W14</f>
        <v>18</v>
      </c>
      <c r="Y1" s="44">
        <f>'Investment Scenario'!X14</f>
        <v>19</v>
      </c>
      <c r="Z1" s="44">
        <f>'Investment Scenario'!Y14</f>
        <v>20</v>
      </c>
      <c r="AA1" s="44">
        <f>'Investment Scenario'!Z14</f>
        <v>21</v>
      </c>
      <c r="AB1" s="44">
        <f>'Investment Scenario'!AA14</f>
        <v>22</v>
      </c>
      <c r="AC1" s="44">
        <f>'Investment Scenario'!AB14</f>
        <v>23</v>
      </c>
      <c r="AD1" s="44">
        <f>'Investment Scenario'!AC14</f>
        <v>24</v>
      </c>
      <c r="AE1" s="44">
        <f>'Investment Scenario'!AD14</f>
        <v>25</v>
      </c>
      <c r="AF1" s="44">
        <f>'Investment Scenario'!AE14</f>
        <v>26</v>
      </c>
      <c r="AG1" s="44">
        <f>'Investment Scenario'!AF14</f>
        <v>27</v>
      </c>
      <c r="AH1" s="44">
        <f>'Investment Scenario'!AG14</f>
        <v>28</v>
      </c>
      <c r="AI1" s="44">
        <f>'Investment Scenario'!AH14</f>
        <v>29</v>
      </c>
      <c r="AJ1" s="44">
        <f>'Investment Scenario'!AI14</f>
        <v>30</v>
      </c>
      <c r="AK1" s="44">
        <f>'Investment Scenario'!AJ14</f>
        <v>31</v>
      </c>
      <c r="AL1" s="44">
        <f>'Investment Scenario'!AK14</f>
        <v>32</v>
      </c>
      <c r="AM1" s="44">
        <f>'Investment Scenario'!AL14</f>
        <v>33</v>
      </c>
      <c r="AN1" s="44">
        <f>'Investment Scenario'!AM14</f>
        <v>34</v>
      </c>
      <c r="AO1" s="44">
        <f>'Investment Scenario'!AN14</f>
        <v>35</v>
      </c>
      <c r="AP1" s="44">
        <f>'Investment Scenario'!AO14</f>
        <v>36</v>
      </c>
      <c r="AQ1" s="44">
        <f>'Investment Scenario'!AP14</f>
        <v>37</v>
      </c>
      <c r="AR1" s="44">
        <f>'Investment Scenario'!AQ14</f>
        <v>38</v>
      </c>
    </row>
    <row r="2" spans="1:44" customFormat="1" x14ac:dyDescent="0.25">
      <c r="B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customFormat="1" x14ac:dyDescent="0.25">
      <c r="B3" s="46" t="s">
        <v>4</v>
      </c>
      <c r="C3" s="47" t="s">
        <v>116</v>
      </c>
      <c r="F3" s="4">
        <f>'Investment Scenario'!E16</f>
        <v>0</v>
      </c>
      <c r="G3" s="4">
        <f>'Investment Scenario'!F16</f>
        <v>0</v>
      </c>
      <c r="H3" s="4">
        <f>'Investment Scenario'!G16</f>
        <v>0</v>
      </c>
      <c r="I3" s="4">
        <f>'Investment Scenario'!H16</f>
        <v>0</v>
      </c>
      <c r="J3" s="4">
        <f>'Investment Scenario'!I16</f>
        <v>0</v>
      </c>
      <c r="K3" s="4">
        <f>'Investment Scenario'!J16</f>
        <v>0</v>
      </c>
      <c r="L3" s="4">
        <f>'Investment Scenario'!K16</f>
        <v>0</v>
      </c>
      <c r="M3" s="4">
        <f>'Investment Scenario'!L16</f>
        <v>0</v>
      </c>
      <c r="N3" s="4">
        <f>'Investment Scenario'!M16</f>
        <v>0</v>
      </c>
      <c r="O3" s="4">
        <f>'Investment Scenario'!N16</f>
        <v>0</v>
      </c>
      <c r="P3" s="4">
        <f>'Investment Scenario'!O16</f>
        <v>0</v>
      </c>
      <c r="Q3" s="4">
        <f>'Investment Scenario'!P16</f>
        <v>0</v>
      </c>
      <c r="R3" s="4">
        <f>'Investment Scenario'!Q16</f>
        <v>0</v>
      </c>
      <c r="S3" s="4">
        <f>'Investment Scenario'!R16</f>
        <v>0</v>
      </c>
      <c r="T3" s="4">
        <f>'Investment Scenario'!S16</f>
        <v>0</v>
      </c>
      <c r="U3" s="4">
        <f>'Investment Scenario'!T16</f>
        <v>0</v>
      </c>
      <c r="V3" s="4">
        <f>'Investment Scenario'!U16</f>
        <v>0</v>
      </c>
      <c r="W3" s="4">
        <f>'Investment Scenario'!V16</f>
        <v>0</v>
      </c>
      <c r="X3" s="4">
        <f>'Investment Scenario'!W16</f>
        <v>0</v>
      </c>
      <c r="Y3" s="4">
        <f>'Investment Scenario'!X16</f>
        <v>0</v>
      </c>
      <c r="Z3" s="4">
        <f>'Investment Scenario'!Y16</f>
        <v>0</v>
      </c>
      <c r="AA3" s="4">
        <f>'Investment Scenario'!Z16</f>
        <v>0</v>
      </c>
      <c r="AB3" s="4">
        <f>'Investment Scenario'!AA16</f>
        <v>0</v>
      </c>
      <c r="AC3" s="4">
        <f>'Investment Scenario'!AB16</f>
        <v>0</v>
      </c>
      <c r="AD3" s="4">
        <f>'Investment Scenario'!AC16</f>
        <v>0</v>
      </c>
      <c r="AE3" s="4">
        <f>'Investment Scenario'!AD16</f>
        <v>0</v>
      </c>
      <c r="AF3" s="4">
        <f>'Investment Scenario'!AE16</f>
        <v>0</v>
      </c>
      <c r="AG3" s="4">
        <f>'Investment Scenario'!AF16</f>
        <v>0</v>
      </c>
      <c r="AH3" s="4">
        <f>'Investment Scenario'!AG16</f>
        <v>0</v>
      </c>
      <c r="AI3" s="4">
        <f>'Investment Scenario'!AH16</f>
        <v>0</v>
      </c>
      <c r="AJ3" s="4">
        <f>'Investment Scenario'!AI16</f>
        <v>0</v>
      </c>
      <c r="AK3" s="4">
        <f>'Investment Scenario'!AJ16</f>
        <v>0</v>
      </c>
      <c r="AL3" s="4">
        <f>'Investment Scenario'!AK16</f>
        <v>0</v>
      </c>
      <c r="AM3" s="4">
        <f>'Investment Scenario'!AL16</f>
        <v>0</v>
      </c>
      <c r="AN3" s="4">
        <f>'Investment Scenario'!AM16</f>
        <v>0</v>
      </c>
      <c r="AO3" s="4">
        <f>'Investment Scenario'!AN16</f>
        <v>0</v>
      </c>
      <c r="AP3" s="4">
        <f>'Investment Scenario'!AO16</f>
        <v>0</v>
      </c>
      <c r="AQ3" s="4">
        <f>'Investment Scenario'!AP16</f>
        <v>0</v>
      </c>
      <c r="AR3" s="4">
        <f>'Investment Scenario'!AQ16</f>
        <v>0</v>
      </c>
    </row>
    <row r="4" spans="1:44" customFormat="1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44" customFormat="1" x14ac:dyDescent="0.25">
      <c r="B5" s="109" t="s">
        <v>165</v>
      </c>
      <c r="C5" s="47" t="s">
        <v>6</v>
      </c>
      <c r="F5" s="3" t="str">
        <f>IF(F$3&gt;0,'Counterfactual scenario'!$B$34,"")</f>
        <v/>
      </c>
      <c r="G5" s="3" t="str">
        <f>IF(G$3&gt;0,'Counterfactual scenario'!$B$34,"")</f>
        <v/>
      </c>
      <c r="H5" s="3" t="str">
        <f>IF(H$3&gt;0,'Counterfactual scenario'!$B$34,"")</f>
        <v/>
      </c>
      <c r="I5" s="3" t="str">
        <f>IF(I$3&gt;0,'Counterfactual scenario'!$B$34,"")</f>
        <v/>
      </c>
      <c r="J5" s="3" t="str">
        <f>IF(J$3&gt;0,'Counterfactual scenario'!$B$34,"")</f>
        <v/>
      </c>
      <c r="K5" s="3" t="str">
        <f>IF(K$3&gt;0,'Counterfactual scenario'!$B$34,"")</f>
        <v/>
      </c>
      <c r="L5" s="3" t="str">
        <f>IF(L$3&gt;0,'Counterfactual scenario'!$B$34,"")</f>
        <v/>
      </c>
      <c r="M5" s="3" t="str">
        <f>IF(M$3&gt;0,'Counterfactual scenario'!$B$34,"")</f>
        <v/>
      </c>
      <c r="N5" s="3" t="str">
        <f>IF(N$3&gt;0,'Counterfactual scenario'!$B$34,"")</f>
        <v/>
      </c>
      <c r="O5" s="3" t="str">
        <f>IF(O$3&gt;0,'Counterfactual scenario'!$B$34,"")</f>
        <v/>
      </c>
      <c r="P5" s="3" t="str">
        <f>IF(P$3&gt;0,'Counterfactual scenario'!$B$34,"")</f>
        <v/>
      </c>
      <c r="Q5" s="3" t="str">
        <f>IF(Q$3&gt;0,'Counterfactual scenario'!$B$34,"")</f>
        <v/>
      </c>
      <c r="R5" s="3" t="str">
        <f>IF(R$3&gt;0,'Counterfactual scenario'!$B$34,"")</f>
        <v/>
      </c>
      <c r="S5" s="3" t="str">
        <f>IF(S$3&gt;0,'Counterfactual scenario'!$B$34,"")</f>
        <v/>
      </c>
      <c r="T5" s="3" t="str">
        <f>IF(T$3&gt;0,'Counterfactual scenario'!$B$34,"")</f>
        <v/>
      </c>
      <c r="U5" s="3" t="str">
        <f>IF(U$3&gt;0,'Counterfactual scenario'!$B$34,"")</f>
        <v/>
      </c>
      <c r="V5" s="3" t="str">
        <f>IF(V$3&gt;0,'Counterfactual scenario'!$B$34,"")</f>
        <v/>
      </c>
      <c r="W5" s="3" t="str">
        <f>IF(W$3&gt;0,'Counterfactual scenario'!$B$34,"")</f>
        <v/>
      </c>
      <c r="X5" s="3" t="str">
        <f>IF(X$3&gt;0,'Counterfactual scenario'!$B$34,"")</f>
        <v/>
      </c>
      <c r="Y5" s="3" t="str">
        <f>IF(Y$3&gt;0,'Counterfactual scenario'!$B$34,"")</f>
        <v/>
      </c>
      <c r="Z5" s="3" t="str">
        <f>IF(Z$3&gt;0,'Counterfactual scenario'!$B$34,"")</f>
        <v/>
      </c>
      <c r="AA5" s="3" t="str">
        <f>IF(AA$3&gt;0,'Counterfactual scenario'!$B$34,"")</f>
        <v/>
      </c>
      <c r="AB5" s="3" t="str">
        <f>IF(AB$3&gt;0,'Counterfactual scenario'!$B$34,"")</f>
        <v/>
      </c>
      <c r="AC5" s="3" t="str">
        <f>IF(AC$3&gt;0,'Counterfactual scenario'!$B$34,"")</f>
        <v/>
      </c>
      <c r="AD5" s="3" t="str">
        <f>IF(AD$3&gt;0,'Counterfactual scenario'!$B$34,"")</f>
        <v/>
      </c>
      <c r="AE5" s="3" t="str">
        <f>IF(AE$3&gt;0,'Counterfactual scenario'!$B$34,"")</f>
        <v/>
      </c>
      <c r="AF5" s="3" t="str">
        <f>IF(AF$3&gt;0,'Counterfactual scenario'!$B$34,"")</f>
        <v/>
      </c>
      <c r="AG5" s="3" t="str">
        <f>IF(AG$3&gt;0,'Counterfactual scenario'!$B$34,"")</f>
        <v/>
      </c>
      <c r="AH5" s="3" t="str">
        <f>IF(AH$3&gt;0,'Counterfactual scenario'!$B$34,"")</f>
        <v/>
      </c>
      <c r="AI5" s="3" t="str">
        <f>IF(AI$3&gt;0,'Counterfactual scenario'!$B$34,"")</f>
        <v/>
      </c>
      <c r="AJ5" s="3" t="str">
        <f>IF(AJ$3&gt;0,'Counterfactual scenario'!$B$34,"")</f>
        <v/>
      </c>
      <c r="AK5" s="3" t="str">
        <f>IF(AK$3&gt;0,'Counterfactual scenario'!$B$34,"")</f>
        <v/>
      </c>
      <c r="AL5" s="3" t="str">
        <f>IF(AL$3&gt;0,'Counterfactual scenario'!$B$34,"")</f>
        <v/>
      </c>
      <c r="AM5" s="3" t="str">
        <f>IF(AM$3&gt;0,'Counterfactual scenario'!$B$34,"")</f>
        <v/>
      </c>
      <c r="AN5" s="3" t="str">
        <f>IF(AN$3&gt;0,'Counterfactual scenario'!$B$34,"")</f>
        <v/>
      </c>
      <c r="AO5" s="3" t="str">
        <f>IF(AO$3&gt;0,'Counterfactual scenario'!$B$34,"")</f>
        <v/>
      </c>
      <c r="AP5" s="3" t="str">
        <f>IF(AP$3&gt;0,'Counterfactual scenario'!$B$34,"")</f>
        <v/>
      </c>
      <c r="AQ5" s="3" t="str">
        <f>IF(AQ$3&gt;0,'Counterfactual scenario'!$B$34,"")</f>
        <v/>
      </c>
      <c r="AR5" s="3" t="str">
        <f>IF(AR$3&gt;0,'Counterfactual scenario'!$B$34,"")</f>
        <v/>
      </c>
    </row>
    <row r="6" spans="1:44" customFormat="1" x14ac:dyDescent="0.25">
      <c r="B6" s="109" t="s">
        <v>145</v>
      </c>
      <c r="C6" s="47" t="s">
        <v>6</v>
      </c>
      <c r="D6" s="48"/>
      <c r="E6" s="49"/>
      <c r="F6" s="3" t="str">
        <f>IF(F$3&gt;0,'Counterfactual scenario'!E66,"")</f>
        <v/>
      </c>
      <c r="G6" s="3" t="str">
        <f>IF(G$3&gt;0,'Counterfactual scenario'!F66,"")</f>
        <v/>
      </c>
      <c r="H6" s="3" t="str">
        <f>IF(H$3&gt;0,'Counterfactual scenario'!G66,"")</f>
        <v/>
      </c>
      <c r="I6" s="3" t="str">
        <f>IF(I$3&gt;0,'Counterfactual scenario'!H66,"")</f>
        <v/>
      </c>
      <c r="J6" s="3" t="str">
        <f>IF(J$3&gt;0,'Counterfactual scenario'!I66,"")</f>
        <v/>
      </c>
      <c r="K6" s="3" t="str">
        <f>IF(K$3&gt;0,'Counterfactual scenario'!J66,"")</f>
        <v/>
      </c>
      <c r="L6" s="3" t="str">
        <f>IF(L$3&gt;0,'Counterfactual scenario'!K66,"")</f>
        <v/>
      </c>
      <c r="M6" s="3" t="str">
        <f>IF(M$3&gt;0,'Counterfactual scenario'!L66,"")</f>
        <v/>
      </c>
      <c r="N6" s="3" t="str">
        <f>IF(N$3&gt;0,'Counterfactual scenario'!M66,"")</f>
        <v/>
      </c>
      <c r="O6" s="3" t="str">
        <f>IF(O$3&gt;0,'Counterfactual scenario'!N66,"")</f>
        <v/>
      </c>
      <c r="P6" s="3" t="str">
        <f>IF(P$3&gt;0,'Counterfactual scenario'!O66,"")</f>
        <v/>
      </c>
      <c r="Q6" s="3" t="str">
        <f>IF(Q$3&gt;0,'Counterfactual scenario'!P66,"")</f>
        <v/>
      </c>
      <c r="R6" s="3" t="str">
        <f>IF(R$3&gt;0,'Counterfactual scenario'!Q66,"")</f>
        <v/>
      </c>
      <c r="S6" s="3" t="str">
        <f>IF(S$3&gt;0,'Counterfactual scenario'!R66,"")</f>
        <v/>
      </c>
      <c r="T6" s="3" t="str">
        <f>IF(T$3&gt;0,'Counterfactual scenario'!S66,"")</f>
        <v/>
      </c>
      <c r="U6" s="3" t="str">
        <f>IF(U$3&gt;0,'Counterfactual scenario'!T66,"")</f>
        <v/>
      </c>
      <c r="V6" s="3" t="str">
        <f>IF(V$3&gt;0,'Counterfactual scenario'!U66,"")</f>
        <v/>
      </c>
      <c r="W6" s="3" t="str">
        <f>IF(W$3&gt;0,'Counterfactual scenario'!V66,"")</f>
        <v/>
      </c>
      <c r="X6" s="3" t="str">
        <f>IF(X$3&gt;0,'Counterfactual scenario'!W66,"")</f>
        <v/>
      </c>
      <c r="Y6" s="3" t="str">
        <f>IF(Y$3&gt;0,'Counterfactual scenario'!X66,"")</f>
        <v/>
      </c>
      <c r="Z6" s="3" t="str">
        <f>IF(Z$3&gt;0,'Counterfactual scenario'!Y66,"")</f>
        <v/>
      </c>
      <c r="AA6" s="3" t="str">
        <f>IF(AA$3&gt;0,'Counterfactual scenario'!Z66,"")</f>
        <v/>
      </c>
      <c r="AB6" s="3" t="str">
        <f>IF(AB$3&gt;0,'Counterfactual scenario'!AA66,"")</f>
        <v/>
      </c>
      <c r="AC6" s="3" t="str">
        <f>IF(AC$3&gt;0,'Counterfactual scenario'!AB66,"")</f>
        <v/>
      </c>
      <c r="AD6" s="3" t="str">
        <f>IF(AD$3&gt;0,'Counterfactual scenario'!AC66,"")</f>
        <v/>
      </c>
      <c r="AE6" s="3" t="str">
        <f>IF(AE$3&gt;0,'Counterfactual scenario'!AD66,"")</f>
        <v/>
      </c>
      <c r="AF6" s="3" t="str">
        <f>IF(AF$3&gt;0,'Counterfactual scenario'!AE66,"")</f>
        <v/>
      </c>
      <c r="AG6" s="3" t="str">
        <f>IF(AG$3&gt;0,'Counterfactual scenario'!AF66,"")</f>
        <v/>
      </c>
      <c r="AH6" s="3" t="str">
        <f>IF(AH$3&gt;0,'Counterfactual scenario'!AG66,"")</f>
        <v/>
      </c>
      <c r="AI6" s="3" t="str">
        <f>IF(AI$3&gt;0,'Counterfactual scenario'!AH66,"")</f>
        <v/>
      </c>
      <c r="AJ6" s="3" t="str">
        <f>IF(AJ$3&gt;0,'Counterfactual scenario'!AI66,"")</f>
        <v/>
      </c>
      <c r="AK6" s="3" t="str">
        <f>IF(AK$3&gt;0,'Counterfactual scenario'!AJ66,"")</f>
        <v/>
      </c>
      <c r="AL6" s="3" t="str">
        <f>IF(AL$3&gt;0,'Counterfactual scenario'!AK66,"")</f>
        <v/>
      </c>
      <c r="AM6" s="3" t="str">
        <f>IF(AM$3&gt;0,'Counterfactual scenario'!AL66,"")</f>
        <v/>
      </c>
      <c r="AN6" s="3" t="str">
        <f>IF(AN$3&gt;0,'Counterfactual scenario'!AM66,"")</f>
        <v/>
      </c>
      <c r="AO6" s="3" t="str">
        <f>IF(AO$3&gt;0,'Counterfactual scenario'!AN66,"")</f>
        <v/>
      </c>
      <c r="AP6" s="3" t="str">
        <f>IF(AP$3&gt;0,'Counterfactual scenario'!AO66,"")</f>
        <v/>
      </c>
      <c r="AQ6" s="3" t="str">
        <f>IF(AQ$3&gt;0,'Counterfactual scenario'!AP66,"")</f>
        <v/>
      </c>
      <c r="AR6" s="3" t="str">
        <f>IF(AR$3&gt;0,'Counterfactual scenario'!AQ66,"")</f>
        <v/>
      </c>
    </row>
    <row r="7" spans="1:44" customFormat="1" x14ac:dyDescent="0.25">
      <c r="B7" s="109" t="s">
        <v>166</v>
      </c>
      <c r="C7" s="47" t="s">
        <v>6</v>
      </c>
      <c r="D7" s="48"/>
      <c r="E7" s="49"/>
      <c r="F7" s="3" t="str">
        <f>IF(F$3&gt;0,-'Counterfactual scenario'!$B$93,"")</f>
        <v/>
      </c>
      <c r="G7" s="3" t="str">
        <f>IF(G$3&gt;0,-'Counterfactual scenario'!$B$93,"")</f>
        <v/>
      </c>
      <c r="H7" s="3" t="str">
        <f>IF(H$3&gt;0,-'Counterfactual scenario'!$B$93,"")</f>
        <v/>
      </c>
      <c r="I7" s="3" t="str">
        <f>IF(I$3&gt;0,-'Counterfactual scenario'!$B$93,"")</f>
        <v/>
      </c>
      <c r="J7" s="3" t="str">
        <f>IF(J$3&gt;0,-'Counterfactual scenario'!$B$93,"")</f>
        <v/>
      </c>
      <c r="K7" s="3" t="str">
        <f>IF(K$3&gt;0,-'Counterfactual scenario'!$B$93,"")</f>
        <v/>
      </c>
      <c r="L7" s="3" t="str">
        <f>IF(L$3&gt;0,-'Counterfactual scenario'!$B$93,"")</f>
        <v/>
      </c>
      <c r="M7" s="3" t="str">
        <f>IF(M$3&gt;0,-'Counterfactual scenario'!$B$93,"")</f>
        <v/>
      </c>
      <c r="N7" s="3" t="str">
        <f>IF(N$3&gt;0,-'Counterfactual scenario'!$B$93,"")</f>
        <v/>
      </c>
      <c r="O7" s="3" t="str">
        <f>IF(O$3&gt;0,-'Counterfactual scenario'!$B$93,"")</f>
        <v/>
      </c>
      <c r="P7" s="3" t="str">
        <f>IF(P$3&gt;0,-'Counterfactual scenario'!$B$93,"")</f>
        <v/>
      </c>
      <c r="Q7" s="3" t="str">
        <f>IF(Q$3&gt;0,-'Counterfactual scenario'!$B$93,"")</f>
        <v/>
      </c>
      <c r="R7" s="3" t="str">
        <f>IF(R$3&gt;0,-'Counterfactual scenario'!$B$93,"")</f>
        <v/>
      </c>
      <c r="S7" s="3" t="str">
        <f>IF(S$3&gt;0,-'Counterfactual scenario'!$B$93,"")</f>
        <v/>
      </c>
      <c r="T7" s="3" t="str">
        <f>IF(T$3&gt;0,-'Counterfactual scenario'!$B$93,"")</f>
        <v/>
      </c>
      <c r="U7" s="3" t="str">
        <f>IF(U$3&gt;0,-'Counterfactual scenario'!$B$93,"")</f>
        <v/>
      </c>
      <c r="V7" s="3" t="str">
        <f>IF(V$3&gt;0,-'Counterfactual scenario'!$B$93,"")</f>
        <v/>
      </c>
      <c r="W7" s="3" t="str">
        <f>IF(W$3&gt;0,-'Counterfactual scenario'!$B$93,"")</f>
        <v/>
      </c>
      <c r="X7" s="3" t="str">
        <f>IF(X$3&gt;0,-'Counterfactual scenario'!$B$93,"")</f>
        <v/>
      </c>
      <c r="Y7" s="3" t="str">
        <f>IF(Y$3&gt;0,-'Counterfactual scenario'!$B$93,"")</f>
        <v/>
      </c>
      <c r="Z7" s="3" t="str">
        <f>IF(Z$3&gt;0,-'Counterfactual scenario'!$B$93,"")</f>
        <v/>
      </c>
      <c r="AA7" s="3" t="str">
        <f>IF(AA$3&gt;0,-'Counterfactual scenario'!$B$93,"")</f>
        <v/>
      </c>
      <c r="AB7" s="3" t="str">
        <f>IF(AB$3&gt;0,-'Counterfactual scenario'!$B$93,"")</f>
        <v/>
      </c>
      <c r="AC7" s="3" t="str">
        <f>IF(AC$3&gt;0,-'Counterfactual scenario'!$B$93,"")</f>
        <v/>
      </c>
      <c r="AD7" s="3" t="str">
        <f>IF(AD$3&gt;0,-'Counterfactual scenario'!$B$93,"")</f>
        <v/>
      </c>
      <c r="AE7" s="3" t="str">
        <f>IF(AE$3&gt;0,-'Counterfactual scenario'!$B$93,"")</f>
        <v/>
      </c>
      <c r="AF7" s="3" t="str">
        <f>IF(AF$3&gt;0,-'Counterfactual scenario'!$B$93,"")</f>
        <v/>
      </c>
      <c r="AG7" s="3" t="str">
        <f>IF(AG$3&gt;0,-'Counterfactual scenario'!$B$93,"")</f>
        <v/>
      </c>
      <c r="AH7" s="3" t="str">
        <f>IF(AH$3&gt;0,-'Counterfactual scenario'!$B$93,"")</f>
        <v/>
      </c>
      <c r="AI7" s="3" t="str">
        <f>IF(AI$3&gt;0,-'Counterfactual scenario'!$B$93,"")</f>
        <v/>
      </c>
      <c r="AJ7" s="3" t="str">
        <f>IF(AJ$3&gt;0,-'Counterfactual scenario'!$B$93,"")</f>
        <v/>
      </c>
      <c r="AK7" s="3" t="str">
        <f>IF(AK$3&gt;0,-'Counterfactual scenario'!$B$93,"")</f>
        <v/>
      </c>
      <c r="AL7" s="3" t="str">
        <f>IF(AL$3&gt;0,-'Counterfactual scenario'!$B$93,"")</f>
        <v/>
      </c>
      <c r="AM7" s="3" t="str">
        <f>IF(AM$3&gt;0,-'Counterfactual scenario'!$B$93,"")</f>
        <v/>
      </c>
      <c r="AN7" s="3" t="str">
        <f>IF(AN$3&gt;0,-'Counterfactual scenario'!$B$93,"")</f>
        <v/>
      </c>
      <c r="AO7" s="3" t="str">
        <f>IF(AO$3&gt;0,-'Counterfactual scenario'!$B$93,"")</f>
        <v/>
      </c>
      <c r="AP7" s="3" t="str">
        <f>IF(AP$3&gt;0,-'Counterfactual scenario'!$B$93,"")</f>
        <v/>
      </c>
      <c r="AQ7" s="3" t="str">
        <f>IF(AQ$3&gt;0,-'Counterfactual scenario'!$B$93,"")</f>
        <v/>
      </c>
      <c r="AR7" s="3" t="str">
        <f>IF(AR$3&gt;0,-'Counterfactual scenario'!$B$93,"")</f>
        <v/>
      </c>
    </row>
    <row r="8" spans="1:44" customFormat="1" x14ac:dyDescent="0.25">
      <c r="B8" t="s">
        <v>149</v>
      </c>
      <c r="C8" s="47" t="s">
        <v>6</v>
      </c>
      <c r="F8" s="4" t="str">
        <f>IF(F$3&gt;0,+F6+F5+F7,"")</f>
        <v/>
      </c>
      <c r="G8" s="4" t="str">
        <f t="shared" ref="G8:AQ8" si="0">IF(G$3&gt;0,+G6+G5+G7,"")</f>
        <v/>
      </c>
      <c r="H8" s="4" t="str">
        <f>IF(H$3&gt;0,+H6+H5+H7,"")</f>
        <v/>
      </c>
      <c r="I8" s="4" t="str">
        <f t="shared" si="0"/>
        <v/>
      </c>
      <c r="J8" s="4" t="str">
        <f t="shared" si="0"/>
        <v/>
      </c>
      <c r="K8" s="4" t="str">
        <f t="shared" si="0"/>
        <v/>
      </c>
      <c r="L8" s="4" t="str">
        <f t="shared" si="0"/>
        <v/>
      </c>
      <c r="M8" s="4" t="str">
        <f t="shared" si="0"/>
        <v/>
      </c>
      <c r="N8" s="4" t="str">
        <f t="shared" si="0"/>
        <v/>
      </c>
      <c r="O8" s="4" t="str">
        <f t="shared" si="0"/>
        <v/>
      </c>
      <c r="P8" s="4" t="str">
        <f t="shared" si="0"/>
        <v/>
      </c>
      <c r="Q8" s="4" t="str">
        <f t="shared" si="0"/>
        <v/>
      </c>
      <c r="R8" s="4" t="str">
        <f t="shared" si="0"/>
        <v/>
      </c>
      <c r="S8" s="4" t="str">
        <f t="shared" si="0"/>
        <v/>
      </c>
      <c r="T8" s="4" t="str">
        <f t="shared" si="0"/>
        <v/>
      </c>
      <c r="U8" s="4" t="str">
        <f t="shared" si="0"/>
        <v/>
      </c>
      <c r="V8" s="4" t="str">
        <f t="shared" si="0"/>
        <v/>
      </c>
      <c r="W8" s="4" t="str">
        <f t="shared" si="0"/>
        <v/>
      </c>
      <c r="X8" s="4" t="str">
        <f t="shared" si="0"/>
        <v/>
      </c>
      <c r="Y8" s="4" t="str">
        <f t="shared" si="0"/>
        <v/>
      </c>
      <c r="Z8" s="4" t="str">
        <f t="shared" si="0"/>
        <v/>
      </c>
      <c r="AA8" s="4" t="str">
        <f t="shared" si="0"/>
        <v/>
      </c>
      <c r="AB8" s="4" t="str">
        <f t="shared" si="0"/>
        <v/>
      </c>
      <c r="AC8" s="4" t="str">
        <f t="shared" si="0"/>
        <v/>
      </c>
      <c r="AD8" s="4" t="str">
        <f t="shared" si="0"/>
        <v/>
      </c>
      <c r="AE8" s="4" t="str">
        <f t="shared" si="0"/>
        <v/>
      </c>
      <c r="AF8" s="4" t="str">
        <f t="shared" si="0"/>
        <v/>
      </c>
      <c r="AG8" s="4" t="str">
        <f t="shared" si="0"/>
        <v/>
      </c>
      <c r="AH8" s="4" t="str">
        <f t="shared" si="0"/>
        <v/>
      </c>
      <c r="AI8" s="4" t="str">
        <f t="shared" si="0"/>
        <v/>
      </c>
      <c r="AJ8" s="4" t="str">
        <f t="shared" si="0"/>
        <v/>
      </c>
      <c r="AK8" s="4" t="str">
        <f t="shared" si="0"/>
        <v/>
      </c>
      <c r="AL8" s="4" t="str">
        <f t="shared" si="0"/>
        <v/>
      </c>
      <c r="AM8" s="4" t="str">
        <f t="shared" si="0"/>
        <v/>
      </c>
      <c r="AN8" s="4" t="str">
        <f t="shared" si="0"/>
        <v/>
      </c>
      <c r="AO8" s="4" t="str">
        <f t="shared" si="0"/>
        <v/>
      </c>
      <c r="AP8" s="4" t="str">
        <f t="shared" si="0"/>
        <v/>
      </c>
      <c r="AQ8" s="4" t="str">
        <f t="shared" si="0"/>
        <v/>
      </c>
      <c r="AR8" s="4" t="str">
        <f>IF(AR$3&gt;0,+AR6+AR5+AR7,"")</f>
        <v/>
      </c>
    </row>
    <row r="9" spans="1:44" customFormat="1" x14ac:dyDescent="0.25">
      <c r="C9" s="46"/>
      <c r="F9" s="1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44" customFormat="1" x14ac:dyDescent="0.25">
      <c r="B10" s="109" t="s">
        <v>167</v>
      </c>
      <c r="C10" s="47" t="s">
        <v>6</v>
      </c>
      <c r="F10" s="51" t="str">
        <f>IF(F$3&gt;0,'Counterfactual scenario'!$B$35,"")</f>
        <v/>
      </c>
      <c r="G10" s="51" t="str">
        <f>IF(G$3&gt;0,'Counterfactual scenario'!$B$35,"")</f>
        <v/>
      </c>
      <c r="H10" s="51" t="str">
        <f>IF(H$3&gt;0,'Counterfactual scenario'!$B$35,"")</f>
        <v/>
      </c>
      <c r="I10" s="51" t="str">
        <f>IF(I$3&gt;0,'Counterfactual scenario'!$B$35,"")</f>
        <v/>
      </c>
      <c r="J10" s="51" t="str">
        <f>IF(J$3&gt;0,'Counterfactual scenario'!$B$35,"")</f>
        <v/>
      </c>
      <c r="K10" s="51" t="str">
        <f>IF(K$3&gt;0,'Counterfactual scenario'!$B$35,"")</f>
        <v/>
      </c>
      <c r="L10" s="51" t="str">
        <f>IF(L$3&gt;0,'Counterfactual scenario'!$B$35,"")</f>
        <v/>
      </c>
      <c r="M10" s="51" t="str">
        <f>IF(M$3&gt;0,'Counterfactual scenario'!$B$35,"")</f>
        <v/>
      </c>
      <c r="N10" s="51" t="str">
        <f>IF(N$3&gt;0,'Counterfactual scenario'!$B$35,"")</f>
        <v/>
      </c>
      <c r="O10" s="51" t="str">
        <f>IF(O$3&gt;0,'Counterfactual scenario'!$B$35,"")</f>
        <v/>
      </c>
      <c r="P10" s="51" t="str">
        <f>IF(P$3&gt;0,'Counterfactual scenario'!$B$35,"")</f>
        <v/>
      </c>
      <c r="Q10" s="51" t="str">
        <f>IF(Q$3&gt;0,'Counterfactual scenario'!$B$35,"")</f>
        <v/>
      </c>
      <c r="R10" s="51" t="str">
        <f>IF(R$3&gt;0,'Counterfactual scenario'!$B$35,"")</f>
        <v/>
      </c>
      <c r="S10" s="51" t="str">
        <f>IF(S$3&gt;0,'Counterfactual scenario'!$B$35,"")</f>
        <v/>
      </c>
      <c r="T10" s="51" t="str">
        <f>IF(T$3&gt;0,'Counterfactual scenario'!$B$35,"")</f>
        <v/>
      </c>
      <c r="U10" s="51" t="str">
        <f>IF(U$3&gt;0,'Counterfactual scenario'!$B$35,"")</f>
        <v/>
      </c>
      <c r="V10" s="51" t="str">
        <f>IF(V$3&gt;0,'Counterfactual scenario'!$B$35,"")</f>
        <v/>
      </c>
      <c r="W10" s="51" t="str">
        <f>IF(W$3&gt;0,'Counterfactual scenario'!$B$35,"")</f>
        <v/>
      </c>
      <c r="X10" s="51" t="str">
        <f>IF(X$3&gt;0,'Counterfactual scenario'!$B$35,"")</f>
        <v/>
      </c>
      <c r="Y10" s="51" t="str">
        <f>IF(Y$3&gt;0,'Counterfactual scenario'!$B$35,"")</f>
        <v/>
      </c>
      <c r="Z10" s="51" t="str">
        <f>IF(Z$3&gt;0,'Counterfactual scenario'!$B$35,"")</f>
        <v/>
      </c>
      <c r="AA10" s="51" t="str">
        <f>IF(AA$3&gt;0,'Counterfactual scenario'!$B$35,"")</f>
        <v/>
      </c>
      <c r="AB10" s="51" t="str">
        <f>IF(AB$3&gt;0,'Counterfactual scenario'!$B$35,"")</f>
        <v/>
      </c>
      <c r="AC10" s="51" t="str">
        <f>IF(AC$3&gt;0,'Counterfactual scenario'!$B$35,"")</f>
        <v/>
      </c>
      <c r="AD10" s="51" t="str">
        <f>IF(AD$3&gt;0,'Counterfactual scenario'!$B$35,"")</f>
        <v/>
      </c>
      <c r="AE10" s="51" t="str">
        <f>IF(AE$3&gt;0,'Counterfactual scenario'!$B$35,"")</f>
        <v/>
      </c>
      <c r="AF10" s="51" t="str">
        <f>IF(AF$3&gt;0,'Counterfactual scenario'!$B$35,"")</f>
        <v/>
      </c>
      <c r="AG10" s="51" t="str">
        <f>IF(AG$3&gt;0,'Counterfactual scenario'!$B$35,"")</f>
        <v/>
      </c>
      <c r="AH10" s="51" t="str">
        <f>IF(AH$3&gt;0,'Counterfactual scenario'!$B$35,"")</f>
        <v/>
      </c>
      <c r="AI10" s="51" t="str">
        <f>IF(AI$3&gt;0,'Counterfactual scenario'!$B$35,"")</f>
        <v/>
      </c>
      <c r="AJ10" s="51" t="str">
        <f>IF(AJ$3&gt;0,'Counterfactual scenario'!$B$35,"")</f>
        <v/>
      </c>
      <c r="AK10" s="51" t="str">
        <f>IF(AK$3&gt;0,'Counterfactual scenario'!$B$35,"")</f>
        <v/>
      </c>
      <c r="AL10" s="51" t="str">
        <f>IF(AL$3&gt;0,'Counterfactual scenario'!$B$35,"")</f>
        <v/>
      </c>
      <c r="AM10" s="51" t="str">
        <f>IF(AM$3&gt;0,'Counterfactual scenario'!$B$35,"")</f>
        <v/>
      </c>
      <c r="AN10" s="51" t="str">
        <f>IF(AN$3&gt;0,'Counterfactual scenario'!$B$35,"")</f>
        <v/>
      </c>
      <c r="AO10" s="51" t="str">
        <f>IF(AO$3&gt;0,'Counterfactual scenario'!$B$35,"")</f>
        <v/>
      </c>
      <c r="AP10" s="51" t="str">
        <f>IF(AP$3&gt;0,'Counterfactual scenario'!$B$35,"")</f>
        <v/>
      </c>
      <c r="AQ10" s="51" t="str">
        <f>IF(AQ$3&gt;0,'Counterfactual scenario'!$B$35,"")</f>
        <v/>
      </c>
      <c r="AR10" s="51" t="str">
        <f>IF(AR$3&gt;0,'Counterfactual scenario'!$B$35,"")</f>
        <v/>
      </c>
    </row>
    <row r="11" spans="1:44" customFormat="1" x14ac:dyDescent="0.25">
      <c r="B11" s="109" t="s">
        <v>152</v>
      </c>
      <c r="C11" s="47" t="s">
        <v>6</v>
      </c>
      <c r="F11" s="51" t="str">
        <f>IF(F$3&gt;0,'Counterfactual scenario'!E69,"")</f>
        <v/>
      </c>
      <c r="G11" s="51" t="str">
        <f>IF(G$3&gt;0,'Counterfactual scenario'!F69,"")</f>
        <v/>
      </c>
      <c r="H11" s="51" t="str">
        <f>IF(H$3&gt;0,'Counterfactual scenario'!G69,"")</f>
        <v/>
      </c>
      <c r="I11" s="51" t="str">
        <f>IF(I$3&gt;0,'Counterfactual scenario'!H69,"")</f>
        <v/>
      </c>
      <c r="J11" s="51" t="str">
        <f>IF(J$3&gt;0,'Counterfactual scenario'!I69,"")</f>
        <v/>
      </c>
      <c r="K11" s="51" t="str">
        <f>IF(K$3&gt;0,'Counterfactual scenario'!J69,"")</f>
        <v/>
      </c>
      <c r="L11" s="51" t="str">
        <f>IF(L$3&gt;0,'Counterfactual scenario'!K69,"")</f>
        <v/>
      </c>
      <c r="M11" s="51" t="str">
        <f>IF(M$3&gt;0,'Counterfactual scenario'!L69,"")</f>
        <v/>
      </c>
      <c r="N11" s="51" t="str">
        <f>IF(N$3&gt;0,'Counterfactual scenario'!M69,"")</f>
        <v/>
      </c>
      <c r="O11" s="51" t="str">
        <f>IF(O$3&gt;0,'Counterfactual scenario'!N69,"")</f>
        <v/>
      </c>
      <c r="P11" s="51" t="str">
        <f>IF(P$3&gt;0,'Counterfactual scenario'!O69,"")</f>
        <v/>
      </c>
      <c r="Q11" s="51" t="str">
        <f>IF(Q$3&gt;0,'Counterfactual scenario'!P69,"")</f>
        <v/>
      </c>
      <c r="R11" s="51" t="str">
        <f>IF(R$3&gt;0,'Counterfactual scenario'!Q69,"")</f>
        <v/>
      </c>
      <c r="S11" s="51" t="str">
        <f>IF(S$3&gt;0,'Counterfactual scenario'!R69,"")</f>
        <v/>
      </c>
      <c r="T11" s="51" t="str">
        <f>IF(T$3&gt;0,'Counterfactual scenario'!S69,"")</f>
        <v/>
      </c>
      <c r="U11" s="51" t="str">
        <f>IF(U$3&gt;0,'Counterfactual scenario'!T69,"")</f>
        <v/>
      </c>
      <c r="V11" s="51" t="str">
        <f>IF(V$3&gt;0,'Counterfactual scenario'!U69,"")</f>
        <v/>
      </c>
      <c r="W11" s="51" t="str">
        <f>IF(W$3&gt;0,'Counterfactual scenario'!V69,"")</f>
        <v/>
      </c>
      <c r="X11" s="51" t="str">
        <f>IF(X$3&gt;0,'Counterfactual scenario'!W69,"")</f>
        <v/>
      </c>
      <c r="Y11" s="51" t="str">
        <f>IF(Y$3&gt;0,'Counterfactual scenario'!X69,"")</f>
        <v/>
      </c>
      <c r="Z11" s="51" t="str">
        <f>IF(Z$3&gt;0,'Counterfactual scenario'!Y69,"")</f>
        <v/>
      </c>
      <c r="AA11" s="51" t="str">
        <f>IF(AA$3&gt;0,'Counterfactual scenario'!Z69,"")</f>
        <v/>
      </c>
      <c r="AB11" s="51" t="str">
        <f>IF(AB$3&gt;0,'Counterfactual scenario'!AA69,"")</f>
        <v/>
      </c>
      <c r="AC11" s="51" t="str">
        <f>IF(AC$3&gt;0,'Counterfactual scenario'!AB69,"")</f>
        <v/>
      </c>
      <c r="AD11" s="51" t="str">
        <f>IF(AD$3&gt;0,'Counterfactual scenario'!AC69,"")</f>
        <v/>
      </c>
      <c r="AE11" s="51" t="str">
        <f>IF(AE$3&gt;0,'Counterfactual scenario'!AD69,"")</f>
        <v/>
      </c>
      <c r="AF11" s="51" t="str">
        <f>IF(AF$3&gt;0,'Counterfactual scenario'!AE69,"")</f>
        <v/>
      </c>
      <c r="AG11" s="51" t="str">
        <f>IF(AG$3&gt;0,'Counterfactual scenario'!AF69,"")</f>
        <v/>
      </c>
      <c r="AH11" s="51" t="str">
        <f>IF(AH$3&gt;0,'Counterfactual scenario'!AG69,"")</f>
        <v/>
      </c>
      <c r="AI11" s="51" t="str">
        <f>IF(AI$3&gt;0,'Counterfactual scenario'!AH69,"")</f>
        <v/>
      </c>
      <c r="AJ11" s="51" t="str">
        <f>IF(AJ$3&gt;0,'Counterfactual scenario'!AI69,"")</f>
        <v/>
      </c>
      <c r="AK11" s="51" t="str">
        <f>IF(AK$3&gt;0,'Counterfactual scenario'!AJ69,"")</f>
        <v/>
      </c>
      <c r="AL11" s="51" t="str">
        <f>IF(AL$3&gt;0,'Counterfactual scenario'!AK69,"")</f>
        <v/>
      </c>
      <c r="AM11" s="51" t="str">
        <f>IF(AM$3&gt;0,'Counterfactual scenario'!AL69,"")</f>
        <v/>
      </c>
      <c r="AN11" s="51" t="str">
        <f>IF(AN$3&gt;0,'Counterfactual scenario'!AM69,"")</f>
        <v/>
      </c>
      <c r="AO11" s="51" t="str">
        <f>IF(AO$3&gt;0,'Counterfactual scenario'!AN69,"")</f>
        <v/>
      </c>
      <c r="AP11" s="51" t="str">
        <f>IF(AP$3&gt;0,'Counterfactual scenario'!AO69,"")</f>
        <v/>
      </c>
      <c r="AQ11" s="51" t="str">
        <f>IF(AQ$3&gt;0,'Counterfactual scenario'!AP69,"")</f>
        <v/>
      </c>
      <c r="AR11" s="51" t="str">
        <f>IF(AR$3&gt;0,'Counterfactual scenario'!AQ69,"")</f>
        <v/>
      </c>
    </row>
    <row r="12" spans="1:44" customFormat="1" x14ac:dyDescent="0.25">
      <c r="B12" s="109" t="s">
        <v>168</v>
      </c>
      <c r="C12" s="47" t="s">
        <v>6</v>
      </c>
      <c r="D12" s="48"/>
      <c r="E12" s="49"/>
      <c r="F12" s="51" t="str">
        <f>IF(F$3&gt;0,-'Counterfactual scenario'!$B$95,"")</f>
        <v/>
      </c>
      <c r="G12" s="51" t="str">
        <f>IF(G$3&gt;0,-'Counterfactual scenario'!$B$95,"")</f>
        <v/>
      </c>
      <c r="H12" s="51" t="str">
        <f>IF(H$3&gt;0,-'Counterfactual scenario'!$B$95,"")</f>
        <v/>
      </c>
      <c r="I12" s="51" t="str">
        <f>IF(I$3&gt;0,-'Counterfactual scenario'!$B$95,"")</f>
        <v/>
      </c>
      <c r="J12" s="51" t="str">
        <f>IF(J$3&gt;0,-'Counterfactual scenario'!$B$95,"")</f>
        <v/>
      </c>
      <c r="K12" s="51" t="str">
        <f>IF(K$3&gt;0,-'Counterfactual scenario'!$B$95,"")</f>
        <v/>
      </c>
      <c r="L12" s="51" t="str">
        <f>IF(L$3&gt;0,-'Counterfactual scenario'!$B$95,"")</f>
        <v/>
      </c>
      <c r="M12" s="51" t="str">
        <f>IF(M$3&gt;0,-'Counterfactual scenario'!$B$95,"")</f>
        <v/>
      </c>
      <c r="N12" s="51" t="str">
        <f>IF(N$3&gt;0,-'Counterfactual scenario'!$B$95,"")</f>
        <v/>
      </c>
      <c r="O12" s="51" t="str">
        <f>IF(O$3&gt;0,-'Counterfactual scenario'!$B$95,"")</f>
        <v/>
      </c>
      <c r="P12" s="51" t="str">
        <f>IF(P$3&gt;0,-'Counterfactual scenario'!$B$95,"")</f>
        <v/>
      </c>
      <c r="Q12" s="51" t="str">
        <f>IF(Q$3&gt;0,-'Counterfactual scenario'!$B$95,"")</f>
        <v/>
      </c>
      <c r="R12" s="51" t="str">
        <f>IF(R$3&gt;0,-'Counterfactual scenario'!$B$95,"")</f>
        <v/>
      </c>
      <c r="S12" s="51" t="str">
        <f>IF(S$3&gt;0,-'Counterfactual scenario'!$B$95,"")</f>
        <v/>
      </c>
      <c r="T12" s="51" t="str">
        <f>IF(T$3&gt;0,-'Counterfactual scenario'!$B$95,"")</f>
        <v/>
      </c>
      <c r="U12" s="51" t="str">
        <f>IF(U$3&gt;0,-'Counterfactual scenario'!$B$95,"")</f>
        <v/>
      </c>
      <c r="V12" s="51" t="str">
        <f>IF(V$3&gt;0,-'Counterfactual scenario'!$B$95,"")</f>
        <v/>
      </c>
      <c r="W12" s="51" t="str">
        <f>IF(W$3&gt;0,-'Counterfactual scenario'!$B$95,"")</f>
        <v/>
      </c>
      <c r="X12" s="51" t="str">
        <f>IF(X$3&gt;0,-'Counterfactual scenario'!$B$95,"")</f>
        <v/>
      </c>
      <c r="Y12" s="51" t="str">
        <f>IF(Y$3&gt;0,-'Counterfactual scenario'!$B$95,"")</f>
        <v/>
      </c>
      <c r="Z12" s="51" t="str">
        <f>IF(Z$3&gt;0,-'Counterfactual scenario'!$B$95,"")</f>
        <v/>
      </c>
      <c r="AA12" s="51" t="str">
        <f>IF(AA$3&gt;0,-'Counterfactual scenario'!$B$95,"")</f>
        <v/>
      </c>
      <c r="AB12" s="51" t="str">
        <f>IF(AB$3&gt;0,-'Counterfactual scenario'!$B$95,"")</f>
        <v/>
      </c>
      <c r="AC12" s="51" t="str">
        <f>IF(AC$3&gt;0,-'Counterfactual scenario'!$B$95,"")</f>
        <v/>
      </c>
      <c r="AD12" s="51" t="str">
        <f>IF(AD$3&gt;0,-'Counterfactual scenario'!$B$95,"")</f>
        <v/>
      </c>
      <c r="AE12" s="51" t="str">
        <f>IF(AE$3&gt;0,-'Counterfactual scenario'!$B$95,"")</f>
        <v/>
      </c>
      <c r="AF12" s="51" t="str">
        <f>IF(AF$3&gt;0,-'Counterfactual scenario'!$B$95,"")</f>
        <v/>
      </c>
      <c r="AG12" s="51" t="str">
        <f>IF(AG$3&gt;0,-'Counterfactual scenario'!$B$95,"")</f>
        <v/>
      </c>
      <c r="AH12" s="51" t="str">
        <f>IF(AH$3&gt;0,-'Counterfactual scenario'!$B$95,"")</f>
        <v/>
      </c>
      <c r="AI12" s="51" t="str">
        <f>IF(AI$3&gt;0,-'Counterfactual scenario'!$B$95,"")</f>
        <v/>
      </c>
      <c r="AJ12" s="51" t="str">
        <f>IF(AJ$3&gt;0,-'Counterfactual scenario'!$B$95,"")</f>
        <v/>
      </c>
      <c r="AK12" s="51" t="str">
        <f>IF(AK$3&gt;0,-'Counterfactual scenario'!$B$95,"")</f>
        <v/>
      </c>
      <c r="AL12" s="51" t="str">
        <f>IF(AL$3&gt;0,-'Counterfactual scenario'!$B$95,"")</f>
        <v/>
      </c>
      <c r="AM12" s="51" t="str">
        <f>IF(AM$3&gt;0,-'Counterfactual scenario'!$B$95,"")</f>
        <v/>
      </c>
      <c r="AN12" s="51" t="str">
        <f>IF(AN$3&gt;0,-'Counterfactual scenario'!$B$95,"")</f>
        <v/>
      </c>
      <c r="AO12" s="51" t="str">
        <f>IF(AO$3&gt;0,-'Counterfactual scenario'!$B$95,"")</f>
        <v/>
      </c>
      <c r="AP12" s="51" t="str">
        <f>IF(AP$3&gt;0,-'Counterfactual scenario'!$B$95,"")</f>
        <v/>
      </c>
      <c r="AQ12" s="51" t="str">
        <f>IF(AQ$3&gt;0,-'Counterfactual scenario'!$B$95,"")</f>
        <v/>
      </c>
      <c r="AR12" s="51" t="str">
        <f>IF(AR$3&gt;0,-'Counterfactual scenario'!$B$95,"")</f>
        <v/>
      </c>
    </row>
    <row r="13" spans="1:44" customFormat="1" x14ac:dyDescent="0.25">
      <c r="B13" t="s">
        <v>153</v>
      </c>
      <c r="C13" s="47" t="s">
        <v>6</v>
      </c>
      <c r="D13" s="48"/>
      <c r="E13" s="49"/>
      <c r="F13" s="51" t="str">
        <f>IF(F$3&gt;0,+F11+F10+F12,"")</f>
        <v/>
      </c>
      <c r="G13" s="51" t="str">
        <f t="shared" ref="G13:AQ13" si="1">IF(G$3&gt;0,+G11+G10+G12,"")</f>
        <v/>
      </c>
      <c r="H13" s="51" t="str">
        <f t="shared" si="1"/>
        <v/>
      </c>
      <c r="I13" s="51" t="str">
        <f t="shared" si="1"/>
        <v/>
      </c>
      <c r="J13" s="51" t="str">
        <f t="shared" si="1"/>
        <v/>
      </c>
      <c r="K13" s="51" t="str">
        <f t="shared" si="1"/>
        <v/>
      </c>
      <c r="L13" s="51" t="str">
        <f t="shared" si="1"/>
        <v/>
      </c>
      <c r="M13" s="51" t="str">
        <f>IF(M$3&gt;0,+M11+M10+M12,"")</f>
        <v/>
      </c>
      <c r="N13" s="51" t="str">
        <f t="shared" si="1"/>
        <v/>
      </c>
      <c r="O13" s="51" t="str">
        <f t="shared" si="1"/>
        <v/>
      </c>
      <c r="P13" s="51" t="str">
        <f t="shared" si="1"/>
        <v/>
      </c>
      <c r="Q13" s="51" t="str">
        <f t="shared" si="1"/>
        <v/>
      </c>
      <c r="R13" s="51" t="str">
        <f t="shared" si="1"/>
        <v/>
      </c>
      <c r="S13" s="51" t="str">
        <f t="shared" si="1"/>
        <v/>
      </c>
      <c r="T13" s="51" t="str">
        <f t="shared" si="1"/>
        <v/>
      </c>
      <c r="U13" s="51" t="str">
        <f t="shared" si="1"/>
        <v/>
      </c>
      <c r="V13" s="51" t="str">
        <f t="shared" si="1"/>
        <v/>
      </c>
      <c r="W13" s="51" t="str">
        <f t="shared" si="1"/>
        <v/>
      </c>
      <c r="X13" s="51" t="str">
        <f t="shared" si="1"/>
        <v/>
      </c>
      <c r="Y13" s="51" t="str">
        <f t="shared" si="1"/>
        <v/>
      </c>
      <c r="Z13" s="51" t="str">
        <f t="shared" si="1"/>
        <v/>
      </c>
      <c r="AA13" s="51" t="str">
        <f t="shared" si="1"/>
        <v/>
      </c>
      <c r="AB13" s="51" t="str">
        <f t="shared" si="1"/>
        <v/>
      </c>
      <c r="AC13" s="51" t="str">
        <f t="shared" si="1"/>
        <v/>
      </c>
      <c r="AD13" s="51" t="str">
        <f t="shared" si="1"/>
        <v/>
      </c>
      <c r="AE13" s="51" t="str">
        <f t="shared" si="1"/>
        <v/>
      </c>
      <c r="AF13" s="51" t="str">
        <f t="shared" si="1"/>
        <v/>
      </c>
      <c r="AG13" s="51" t="str">
        <f t="shared" si="1"/>
        <v/>
      </c>
      <c r="AH13" s="51" t="str">
        <f t="shared" si="1"/>
        <v/>
      </c>
      <c r="AI13" s="51" t="str">
        <f t="shared" si="1"/>
        <v/>
      </c>
      <c r="AJ13" s="51" t="str">
        <f t="shared" si="1"/>
        <v/>
      </c>
      <c r="AK13" s="51" t="str">
        <f t="shared" si="1"/>
        <v/>
      </c>
      <c r="AL13" s="51" t="str">
        <f t="shared" si="1"/>
        <v/>
      </c>
      <c r="AM13" s="51" t="str">
        <f t="shared" si="1"/>
        <v/>
      </c>
      <c r="AN13" s="51" t="str">
        <f t="shared" si="1"/>
        <v/>
      </c>
      <c r="AO13" s="51" t="str">
        <f t="shared" si="1"/>
        <v/>
      </c>
      <c r="AP13" s="51" t="str">
        <f t="shared" si="1"/>
        <v/>
      </c>
      <c r="AQ13" s="51" t="str">
        <f t="shared" si="1"/>
        <v/>
      </c>
      <c r="AR13" s="51" t="str">
        <f>IF(AR$3&gt;0,+AR11+AR10+AR12,"")</f>
        <v/>
      </c>
    </row>
    <row r="14" spans="1:44" customFormat="1" x14ac:dyDescent="0.25">
      <c r="L14" s="24"/>
    </row>
    <row r="15" spans="1:44" customFormat="1" x14ac:dyDescent="0.25">
      <c r="A15" s="1" t="s">
        <v>169</v>
      </c>
      <c r="C15" s="47"/>
      <c r="D15" s="52"/>
      <c r="E15" s="52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44" customFormat="1" x14ac:dyDescent="0.25">
      <c r="B16" s="46" t="s">
        <v>155</v>
      </c>
      <c r="C16" s="47" t="s">
        <v>7</v>
      </c>
      <c r="F16" s="4" t="str">
        <f>IF(F$3&gt;0,'Counterfactual scenario'!$B$93*'Counterfactual scenario'!E92/1000,"")</f>
        <v/>
      </c>
      <c r="G16" s="4" t="str">
        <f>IF(G$3&gt;0,'Counterfactual scenario'!$B$93*'Counterfactual scenario'!F92/1000,"")</f>
        <v/>
      </c>
      <c r="H16" s="4" t="str">
        <f>IF(H$3&gt;0,'Counterfactual scenario'!$B$93*'Counterfactual scenario'!G92/1000,"")</f>
        <v/>
      </c>
      <c r="I16" s="4" t="str">
        <f>IF(I$3&gt;0,'Counterfactual scenario'!$B$93*'Counterfactual scenario'!H92/1000,"")</f>
        <v/>
      </c>
      <c r="J16" s="4" t="str">
        <f>IF(J$3&gt;0,'Counterfactual scenario'!$B$93*'Counterfactual scenario'!I92/1000,"")</f>
        <v/>
      </c>
      <c r="K16" s="4" t="str">
        <f>IF(K$3&gt;0,'Counterfactual scenario'!$B$93*'Counterfactual scenario'!J92/1000,"")</f>
        <v/>
      </c>
      <c r="L16" s="4" t="str">
        <f>IF(L$3&gt;0,'Counterfactual scenario'!$B$93*'Counterfactual scenario'!K92/1000,"")</f>
        <v/>
      </c>
      <c r="M16" s="4" t="str">
        <f>IF(M$3&gt;0,'Counterfactual scenario'!$B$93*'Counterfactual scenario'!L92/1000,"")</f>
        <v/>
      </c>
      <c r="N16" s="4" t="str">
        <f>IF(N$3&gt;0,'Counterfactual scenario'!$B$93*'Counterfactual scenario'!M92/1000,"")</f>
        <v/>
      </c>
      <c r="O16" s="4" t="str">
        <f>IF(O$3&gt;0,'Counterfactual scenario'!$B$93*'Counterfactual scenario'!N92/1000,"")</f>
        <v/>
      </c>
      <c r="P16" s="4" t="str">
        <f>IF(P$3&gt;0,'Counterfactual scenario'!$B$93*'Counterfactual scenario'!O92/1000,"")</f>
        <v/>
      </c>
      <c r="Q16" s="4" t="str">
        <f>IF(Q$3&gt;0,'Counterfactual scenario'!$B$93*'Counterfactual scenario'!P92/1000,"")</f>
        <v/>
      </c>
      <c r="R16" s="4" t="str">
        <f>IF(R$3&gt;0,'Counterfactual scenario'!$B$93*'Counterfactual scenario'!Q92/1000,"")</f>
        <v/>
      </c>
      <c r="S16" s="4" t="str">
        <f>IF(S$3&gt;0,'Counterfactual scenario'!$B$93*'Counterfactual scenario'!R92/1000,"")</f>
        <v/>
      </c>
      <c r="T16" s="4" t="str">
        <f>IF(T$3&gt;0,'Counterfactual scenario'!$B$93*'Counterfactual scenario'!S92/1000,"")</f>
        <v/>
      </c>
      <c r="U16" s="4" t="str">
        <f>IF(U$3&gt;0,'Counterfactual scenario'!$B$93*'Counterfactual scenario'!T92/1000,"")</f>
        <v/>
      </c>
      <c r="V16" s="4" t="str">
        <f>IF(V$3&gt;0,'Counterfactual scenario'!$B$93*'Counterfactual scenario'!U92/1000,"")</f>
        <v/>
      </c>
      <c r="W16" s="4" t="str">
        <f>IF(W$3&gt;0,'Counterfactual scenario'!$B$93*'Counterfactual scenario'!V92/1000,"")</f>
        <v/>
      </c>
      <c r="X16" s="4" t="str">
        <f>IF(X$3&gt;0,'Counterfactual scenario'!$B$93*'Counterfactual scenario'!W92/1000,"")</f>
        <v/>
      </c>
      <c r="Y16" s="4" t="str">
        <f>IF(Y$3&gt;0,'Counterfactual scenario'!$B$93*'Counterfactual scenario'!X92/1000,"")</f>
        <v/>
      </c>
      <c r="Z16" s="4" t="str">
        <f>IF(Z$3&gt;0,'Counterfactual scenario'!$B$93*'Counterfactual scenario'!Y92/1000,"")</f>
        <v/>
      </c>
      <c r="AA16" s="4" t="str">
        <f>IF(AA$3&gt;0,'Counterfactual scenario'!$B$93*'Counterfactual scenario'!Z92/1000,"")</f>
        <v/>
      </c>
      <c r="AB16" s="4" t="str">
        <f>IF(AB$3&gt;0,'Counterfactual scenario'!$B$93*'Counterfactual scenario'!AA92/1000,"")</f>
        <v/>
      </c>
      <c r="AC16" s="4" t="str">
        <f>IF(AC$3&gt;0,'Counterfactual scenario'!$B$93*'Counterfactual scenario'!AB92/1000,"")</f>
        <v/>
      </c>
      <c r="AD16" s="4" t="str">
        <f>IF(AD$3&gt;0,'Counterfactual scenario'!$B$93*'Counterfactual scenario'!AC92/1000,"")</f>
        <v/>
      </c>
      <c r="AE16" s="4" t="str">
        <f>IF(AE$3&gt;0,'Counterfactual scenario'!$B$93*'Counterfactual scenario'!AD92/1000,"")</f>
        <v/>
      </c>
      <c r="AF16" s="4" t="str">
        <f>IF(AF$3&gt;0,'Counterfactual scenario'!$B$93*'Counterfactual scenario'!AE92/1000,"")</f>
        <v/>
      </c>
      <c r="AG16" s="4" t="str">
        <f>IF(AG$3&gt;0,'Counterfactual scenario'!$B$93*'Counterfactual scenario'!AF92/1000,"")</f>
        <v/>
      </c>
      <c r="AH16" s="4" t="str">
        <f>IF(AH$3&gt;0,'Counterfactual scenario'!$B$93*'Counterfactual scenario'!AG92/1000,"")</f>
        <v/>
      </c>
      <c r="AI16" s="4" t="str">
        <f>IF(AI$3&gt;0,'Counterfactual scenario'!$B$93*'Counterfactual scenario'!AH92/1000,"")</f>
        <v/>
      </c>
      <c r="AJ16" s="4" t="str">
        <f>IF(AJ$3&gt;0,'Counterfactual scenario'!$B$93*'Counterfactual scenario'!AI92/1000,"")</f>
        <v/>
      </c>
      <c r="AK16" s="4" t="str">
        <f>IF(AK$3&gt;0,'Counterfactual scenario'!$B$93*'Counterfactual scenario'!AJ92/1000,"")</f>
        <v/>
      </c>
      <c r="AL16" s="4" t="str">
        <f>IF(AL$3&gt;0,'Counterfactual scenario'!$B$93*'Counterfactual scenario'!AK92/1000,"")</f>
        <v/>
      </c>
      <c r="AM16" s="4" t="str">
        <f>IF(AM$3&gt;0,'Counterfactual scenario'!$B$93*'Counterfactual scenario'!AL92/1000,"")</f>
        <v/>
      </c>
      <c r="AN16" s="4" t="str">
        <f>IF(AN$3&gt;0,'Counterfactual scenario'!$B$93*'Counterfactual scenario'!AM92/1000,"")</f>
        <v/>
      </c>
      <c r="AO16" s="4" t="str">
        <f>IF(AO$3&gt;0,'Counterfactual scenario'!$B$93*'Counterfactual scenario'!AN92/1000,"")</f>
        <v/>
      </c>
      <c r="AP16" s="4" t="str">
        <f>IF(AP$3&gt;0,'Counterfactual scenario'!$B$93*'Counterfactual scenario'!AO92/1000,"")</f>
        <v/>
      </c>
      <c r="AQ16" s="4" t="str">
        <f>IF(AQ$3&gt;0,'Counterfactual scenario'!$B$93*'Counterfactual scenario'!AP92/1000,"")</f>
        <v/>
      </c>
      <c r="AR16" s="4" t="str">
        <f>IF(AR$3&gt;0,'Counterfactual scenario'!$B$93*'Counterfactual scenario'!AQ92/1000,"")</f>
        <v/>
      </c>
    </row>
    <row r="17" spans="1:44" customFormat="1" x14ac:dyDescent="0.25">
      <c r="B17" s="46" t="s">
        <v>156</v>
      </c>
      <c r="C17" s="47" t="s">
        <v>7</v>
      </c>
      <c r="F17" s="4" t="str">
        <f>IF(F$3&gt;0,'Counterfactual scenario'!$B$95*'Counterfactual scenario'!E94/1000,"")</f>
        <v/>
      </c>
      <c r="G17" s="4" t="str">
        <f>IF(G$3&gt;0,'Counterfactual scenario'!$B$95*'Counterfactual scenario'!F94/1000,"")</f>
        <v/>
      </c>
      <c r="H17" s="4" t="str">
        <f>IF(H$3&gt;0,'Counterfactual scenario'!$B$95*'Counterfactual scenario'!G94/1000,"")</f>
        <v/>
      </c>
      <c r="I17" s="4" t="str">
        <f>IF(I$3&gt;0,'Counterfactual scenario'!$B$95*'Counterfactual scenario'!H94/1000,"")</f>
        <v/>
      </c>
      <c r="J17" s="4" t="str">
        <f>IF(J$3&gt;0,'Counterfactual scenario'!$B$95*'Counterfactual scenario'!I94/1000,"")</f>
        <v/>
      </c>
      <c r="K17" s="4" t="str">
        <f>IF(K$3&gt;0,'Counterfactual scenario'!$B$95*'Counterfactual scenario'!J94/1000,"")</f>
        <v/>
      </c>
      <c r="L17" s="4" t="str">
        <f>IF(L$3&gt;0,'Counterfactual scenario'!$B$95*'Counterfactual scenario'!K94/1000,"")</f>
        <v/>
      </c>
      <c r="M17" s="4" t="str">
        <f>IF(M$3&gt;0,'Counterfactual scenario'!$B$95*'Counterfactual scenario'!L94/1000,"")</f>
        <v/>
      </c>
      <c r="N17" s="4" t="str">
        <f>IF(N$3&gt;0,'Counterfactual scenario'!$B$95*'Counterfactual scenario'!M94/1000,"")</f>
        <v/>
      </c>
      <c r="O17" s="4" t="str">
        <f>IF(O$3&gt;0,'Counterfactual scenario'!$B$95*'Counterfactual scenario'!N94/1000,"")</f>
        <v/>
      </c>
      <c r="P17" s="4" t="str">
        <f>IF(P$3&gt;0,'Counterfactual scenario'!$B$95*'Counterfactual scenario'!O94/1000,"")</f>
        <v/>
      </c>
      <c r="Q17" s="4" t="str">
        <f>IF(Q$3&gt;0,'Counterfactual scenario'!$B$95*'Counterfactual scenario'!P94/1000,"")</f>
        <v/>
      </c>
      <c r="R17" s="4" t="str">
        <f>IF(R$3&gt;0,'Counterfactual scenario'!$B$95*'Counterfactual scenario'!Q94/1000,"")</f>
        <v/>
      </c>
      <c r="S17" s="4" t="str">
        <f>IF(S$3&gt;0,'Counterfactual scenario'!$B$95*'Counterfactual scenario'!R94/1000,"")</f>
        <v/>
      </c>
      <c r="T17" s="4" t="str">
        <f>IF(T$3&gt;0,'Counterfactual scenario'!$B$95*'Counterfactual scenario'!S94/1000,"")</f>
        <v/>
      </c>
      <c r="U17" s="4" t="str">
        <f>IF(U$3&gt;0,'Counterfactual scenario'!$B$95*'Counterfactual scenario'!T94/1000,"")</f>
        <v/>
      </c>
      <c r="V17" s="4" t="str">
        <f>IF(V$3&gt;0,'Counterfactual scenario'!$B$95*'Counterfactual scenario'!U94/1000,"")</f>
        <v/>
      </c>
      <c r="W17" s="4" t="str">
        <f>IF(W$3&gt;0,'Counterfactual scenario'!$B$95*'Counterfactual scenario'!V94/1000,"")</f>
        <v/>
      </c>
      <c r="X17" s="4" t="str">
        <f>IF(X$3&gt;0,'Counterfactual scenario'!$B$95*'Counterfactual scenario'!W94/1000,"")</f>
        <v/>
      </c>
      <c r="Y17" s="4" t="str">
        <f>IF(Y$3&gt;0,'Counterfactual scenario'!$B$95*'Counterfactual scenario'!X94/1000,"")</f>
        <v/>
      </c>
      <c r="Z17" s="4" t="str">
        <f>IF(Z$3&gt;0,'Counterfactual scenario'!$B$95*'Counterfactual scenario'!Y94/1000,"")</f>
        <v/>
      </c>
      <c r="AA17" s="4" t="str">
        <f>IF(AA$3&gt;0,'Counterfactual scenario'!$B$95*'Counterfactual scenario'!Z94/1000,"")</f>
        <v/>
      </c>
      <c r="AB17" s="4" t="str">
        <f>IF(AB$3&gt;0,'Counterfactual scenario'!$B$95*'Counterfactual scenario'!AA94/1000,"")</f>
        <v/>
      </c>
      <c r="AC17" s="4" t="str">
        <f>IF(AC$3&gt;0,'Counterfactual scenario'!$B$95*'Counterfactual scenario'!AB94/1000,"")</f>
        <v/>
      </c>
      <c r="AD17" s="4" t="str">
        <f>IF(AD$3&gt;0,'Counterfactual scenario'!$B$95*'Counterfactual scenario'!AC94/1000,"")</f>
        <v/>
      </c>
      <c r="AE17" s="4" t="str">
        <f>IF(AE$3&gt;0,'Counterfactual scenario'!$B$95*'Counterfactual scenario'!AD94/1000,"")</f>
        <v/>
      </c>
      <c r="AF17" s="4" t="str">
        <f>IF(AF$3&gt;0,'Counterfactual scenario'!$B$95*'Counterfactual scenario'!AE94/1000,"")</f>
        <v/>
      </c>
      <c r="AG17" s="4" t="str">
        <f>IF(AG$3&gt;0,'Counterfactual scenario'!$B$95*'Counterfactual scenario'!AF94/1000,"")</f>
        <v/>
      </c>
      <c r="AH17" s="4" t="str">
        <f>IF(AH$3&gt;0,'Counterfactual scenario'!$B$95*'Counterfactual scenario'!AG94/1000,"")</f>
        <v/>
      </c>
      <c r="AI17" s="4" t="str">
        <f>IF(AI$3&gt;0,'Counterfactual scenario'!$B$95*'Counterfactual scenario'!AH94/1000,"")</f>
        <v/>
      </c>
      <c r="AJ17" s="4" t="str">
        <f>IF(AJ$3&gt;0,'Counterfactual scenario'!$B$95*'Counterfactual scenario'!AI94/1000,"")</f>
        <v/>
      </c>
      <c r="AK17" s="4" t="str">
        <f>IF(AK$3&gt;0,'Counterfactual scenario'!$B$95*'Counterfactual scenario'!AJ94/1000,"")</f>
        <v/>
      </c>
      <c r="AL17" s="4" t="str">
        <f>IF(AL$3&gt;0,'Counterfactual scenario'!$B$95*'Counterfactual scenario'!AK94/1000,"")</f>
        <v/>
      </c>
      <c r="AM17" s="4" t="str">
        <f>IF(AM$3&gt;0,'Counterfactual scenario'!$B$95*'Counterfactual scenario'!AL94/1000,"")</f>
        <v/>
      </c>
      <c r="AN17" s="4" t="str">
        <f>IF(AN$3&gt;0,'Counterfactual scenario'!$B$95*'Counterfactual scenario'!AM94/1000,"")</f>
        <v/>
      </c>
      <c r="AO17" s="4" t="str">
        <f>IF(AO$3&gt;0,'Counterfactual scenario'!$B$95*'Counterfactual scenario'!AN94/1000,"")</f>
        <v/>
      </c>
      <c r="AP17" s="4" t="str">
        <f>IF(AP$3&gt;0,'Counterfactual scenario'!$B$95*'Counterfactual scenario'!AO94/1000,"")</f>
        <v/>
      </c>
      <c r="AQ17" s="4" t="str">
        <f>IF(AQ$3&gt;0,'Counterfactual scenario'!$B$95*'Counterfactual scenario'!AP94/1000,"")</f>
        <v/>
      </c>
      <c r="AR17" s="4" t="str">
        <f>IF(AR$3&gt;0,'Counterfactual scenario'!$B$95*'Counterfactual scenario'!AQ94/1000,"")</f>
        <v/>
      </c>
    </row>
    <row r="18" spans="1:44" customFormat="1" x14ac:dyDescent="0.25">
      <c r="B18" s="46" t="s">
        <v>157</v>
      </c>
      <c r="C18" s="47" t="s">
        <v>7</v>
      </c>
      <c r="D18" s="48"/>
      <c r="E18" s="49"/>
      <c r="F18" s="53" t="str">
        <f>IF(F$3&gt;0,'Counterfactual scenario'!E110/1000000,"")</f>
        <v/>
      </c>
      <c r="G18" s="53" t="str">
        <f>IF(G$3&gt;0,'Counterfactual scenario'!F110/1000000,"")</f>
        <v/>
      </c>
      <c r="H18" s="53" t="str">
        <f>IF(H$3&gt;0,'Counterfactual scenario'!G110/1000000,"")</f>
        <v/>
      </c>
      <c r="I18" s="53" t="str">
        <f>IF(I$3&gt;0,'Counterfactual scenario'!H110/1000000,"")</f>
        <v/>
      </c>
      <c r="J18" s="53" t="str">
        <f>IF(J$3&gt;0,'Counterfactual scenario'!I110/1000000,"")</f>
        <v/>
      </c>
      <c r="K18" s="53" t="str">
        <f>IF(K$3&gt;0,'Counterfactual scenario'!J110/1000000,"")</f>
        <v/>
      </c>
      <c r="L18" s="53" t="str">
        <f>IF(L$3&gt;0,'Counterfactual scenario'!K110/1000000,"")</f>
        <v/>
      </c>
      <c r="M18" s="53" t="str">
        <f>IF(M$3&gt;0,'Counterfactual scenario'!L110/1000000,"")</f>
        <v/>
      </c>
      <c r="N18" s="53" t="str">
        <f>IF(N$3&gt;0,'Counterfactual scenario'!M110/1000000,"")</f>
        <v/>
      </c>
      <c r="O18" s="53" t="str">
        <f>IF(O$3&gt;0,'Counterfactual scenario'!N110/1000000,"")</f>
        <v/>
      </c>
      <c r="P18" s="53" t="str">
        <f>IF(P$3&gt;0,'Counterfactual scenario'!O110/1000000,"")</f>
        <v/>
      </c>
      <c r="Q18" s="53" t="str">
        <f>IF(Q$3&gt;0,'Counterfactual scenario'!P110/1000000,"")</f>
        <v/>
      </c>
      <c r="R18" s="53" t="str">
        <f>IF(R$3&gt;0,'Counterfactual scenario'!Q110/1000000,"")</f>
        <v/>
      </c>
      <c r="S18" s="53" t="str">
        <f>IF(S$3&gt;0,'Counterfactual scenario'!R110/1000000,"")</f>
        <v/>
      </c>
      <c r="T18" s="53" t="str">
        <f>IF(T$3&gt;0,'Counterfactual scenario'!S110/1000000,"")</f>
        <v/>
      </c>
      <c r="U18" s="53" t="str">
        <f>IF(U$3&gt;0,'Counterfactual scenario'!T110/1000000,"")</f>
        <v/>
      </c>
      <c r="V18" s="53" t="str">
        <f>IF(V$3&gt;0,'Counterfactual scenario'!U110/1000000,"")</f>
        <v/>
      </c>
      <c r="W18" s="53" t="str">
        <f>IF(W$3&gt;0,'Counterfactual scenario'!V110/1000000,"")</f>
        <v/>
      </c>
      <c r="X18" s="53" t="str">
        <f>IF(X$3&gt;0,'Counterfactual scenario'!W110/1000000,"")</f>
        <v/>
      </c>
      <c r="Y18" s="53" t="str">
        <f>IF(Y$3&gt;0,'Counterfactual scenario'!X110/1000000,"")</f>
        <v/>
      </c>
      <c r="Z18" s="53" t="str">
        <f>IF(Z$3&gt;0,'Counterfactual scenario'!Y110/1000000,"")</f>
        <v/>
      </c>
      <c r="AA18" s="53" t="str">
        <f>IF(AA$3&gt;0,'Counterfactual scenario'!Z110/1000000,"")</f>
        <v/>
      </c>
      <c r="AB18" s="53" t="str">
        <f>IF(AB$3&gt;0,'Counterfactual scenario'!AA110/1000000,"")</f>
        <v/>
      </c>
      <c r="AC18" s="53" t="str">
        <f>IF(AC$3&gt;0,'Counterfactual scenario'!AB110/1000000,"")</f>
        <v/>
      </c>
      <c r="AD18" s="53" t="str">
        <f>IF(AD$3&gt;0,'Counterfactual scenario'!AC110/1000000,"")</f>
        <v/>
      </c>
      <c r="AE18" s="53" t="str">
        <f>IF(AE$3&gt;0,'Counterfactual scenario'!AD110/1000000,"")</f>
        <v/>
      </c>
      <c r="AF18" s="53" t="str">
        <f>IF(AF$3&gt;0,'Counterfactual scenario'!AE110/1000000,"")</f>
        <v/>
      </c>
      <c r="AG18" s="53" t="str">
        <f>IF(AG$3&gt;0,'Counterfactual scenario'!AF110/1000000,"")</f>
        <v/>
      </c>
      <c r="AH18" s="53" t="str">
        <f>IF(AH$3&gt;0,'Counterfactual scenario'!AG110/1000000,"")</f>
        <v/>
      </c>
      <c r="AI18" s="53" t="str">
        <f>IF(AI$3&gt;0,'Counterfactual scenario'!AH110/1000000,"")</f>
        <v/>
      </c>
      <c r="AJ18" s="53" t="str">
        <f>IF(AJ$3&gt;0,'Counterfactual scenario'!AI110/1000000,"")</f>
        <v/>
      </c>
      <c r="AK18" s="53" t="str">
        <f>IF(AK$3&gt;0,'Counterfactual scenario'!AJ110/1000000,"")</f>
        <v/>
      </c>
      <c r="AL18" s="53" t="str">
        <f>IF(AL$3&gt;0,'Counterfactual scenario'!AK110/1000000,"")</f>
        <v/>
      </c>
      <c r="AM18" s="53" t="str">
        <f>IF(AM$3&gt;0,'Counterfactual scenario'!AL110/1000000,"")</f>
        <v/>
      </c>
      <c r="AN18" s="53" t="str">
        <f>IF(AN$3&gt;0,'Counterfactual scenario'!AM110/1000000,"")</f>
        <v/>
      </c>
      <c r="AO18" s="53" t="str">
        <f>IF(AO$3&gt;0,'Counterfactual scenario'!AN110/1000000,"")</f>
        <v/>
      </c>
      <c r="AP18" s="53" t="str">
        <f>IF(AP$3&gt;0,'Counterfactual scenario'!AO110/1000000,"")</f>
        <v/>
      </c>
      <c r="AQ18" s="53" t="str">
        <f>IF(AQ$3&gt;0,'Counterfactual scenario'!AP110/1000000,"")</f>
        <v/>
      </c>
      <c r="AR18" s="53" t="str">
        <f>IF(AR$3&gt;0,'Counterfactual scenario'!AQ110/1000000,"")</f>
        <v/>
      </c>
    </row>
    <row r="19" spans="1:44" customFormat="1" x14ac:dyDescent="0.25">
      <c r="B19" s="54" t="s">
        <v>158</v>
      </c>
      <c r="C19" s="55" t="s">
        <v>7</v>
      </c>
      <c r="D19" s="56"/>
      <c r="E19" s="56"/>
      <c r="F19" s="57" t="str">
        <f>IF(F$3&gt;0,SUM(F16:F18),"")</f>
        <v/>
      </c>
      <c r="G19" s="57" t="str">
        <f t="shared" ref="G19:J19" si="2">IF(G$3&gt;0,SUM(G16:G18),"")</f>
        <v/>
      </c>
      <c r="H19" s="57" t="str">
        <f t="shared" si="2"/>
        <v/>
      </c>
      <c r="I19" s="57" t="str">
        <f t="shared" si="2"/>
        <v/>
      </c>
      <c r="J19" s="57" t="str">
        <f t="shared" si="2"/>
        <v/>
      </c>
      <c r="K19" s="57" t="str">
        <f>IF(K$3&gt;0,SUM(K16:K18),"")</f>
        <v/>
      </c>
      <c r="L19" s="57" t="str">
        <f t="shared" ref="L19:AR19" si="3">IF(L$3&gt;0,SUM(L16:L18),"")</f>
        <v/>
      </c>
      <c r="M19" s="57" t="str">
        <f t="shared" si="3"/>
        <v/>
      </c>
      <c r="N19" s="57" t="str">
        <f t="shared" si="3"/>
        <v/>
      </c>
      <c r="O19" s="57" t="str">
        <f t="shared" si="3"/>
        <v/>
      </c>
      <c r="P19" s="57" t="str">
        <f t="shared" si="3"/>
        <v/>
      </c>
      <c r="Q19" s="57" t="str">
        <f t="shared" si="3"/>
        <v/>
      </c>
      <c r="R19" s="57" t="str">
        <f t="shared" si="3"/>
        <v/>
      </c>
      <c r="S19" s="57" t="str">
        <f>IF(S$3&gt;0,SUM(S16:S18),"")</f>
        <v/>
      </c>
      <c r="T19" s="57" t="str">
        <f t="shared" si="3"/>
        <v/>
      </c>
      <c r="U19" s="57" t="str">
        <f t="shared" si="3"/>
        <v/>
      </c>
      <c r="V19" s="57" t="str">
        <f t="shared" si="3"/>
        <v/>
      </c>
      <c r="W19" s="57" t="str">
        <f t="shared" si="3"/>
        <v/>
      </c>
      <c r="X19" s="57" t="str">
        <f t="shared" si="3"/>
        <v/>
      </c>
      <c r="Y19" s="57" t="str">
        <f t="shared" si="3"/>
        <v/>
      </c>
      <c r="Z19" s="57" t="str">
        <f t="shared" si="3"/>
        <v/>
      </c>
      <c r="AA19" s="57" t="str">
        <f t="shared" si="3"/>
        <v/>
      </c>
      <c r="AB19" s="57" t="str">
        <f t="shared" si="3"/>
        <v/>
      </c>
      <c r="AC19" s="57" t="str">
        <f t="shared" si="3"/>
        <v/>
      </c>
      <c r="AD19" s="57" t="str">
        <f t="shared" si="3"/>
        <v/>
      </c>
      <c r="AE19" s="57" t="str">
        <f t="shared" si="3"/>
        <v/>
      </c>
      <c r="AF19" s="57" t="str">
        <f t="shared" si="3"/>
        <v/>
      </c>
      <c r="AG19" s="57" t="str">
        <f t="shared" si="3"/>
        <v/>
      </c>
      <c r="AH19" s="57" t="str">
        <f t="shared" si="3"/>
        <v/>
      </c>
      <c r="AI19" s="57" t="str">
        <f t="shared" si="3"/>
        <v/>
      </c>
      <c r="AJ19" s="57" t="str">
        <f t="shared" si="3"/>
        <v/>
      </c>
      <c r="AK19" s="57" t="str">
        <f t="shared" si="3"/>
        <v/>
      </c>
      <c r="AL19" s="57" t="str">
        <f t="shared" si="3"/>
        <v/>
      </c>
      <c r="AM19" s="57" t="str">
        <f t="shared" si="3"/>
        <v/>
      </c>
      <c r="AN19" s="57" t="str">
        <f t="shared" si="3"/>
        <v/>
      </c>
      <c r="AO19" s="57" t="str">
        <f t="shared" si="3"/>
        <v/>
      </c>
      <c r="AP19" s="57" t="str">
        <f t="shared" si="3"/>
        <v/>
      </c>
      <c r="AQ19" s="57" t="str">
        <f t="shared" si="3"/>
        <v/>
      </c>
      <c r="AR19" s="57" t="str">
        <f t="shared" si="3"/>
        <v/>
      </c>
    </row>
    <row r="20" spans="1:44" customFormat="1" x14ac:dyDescent="0.25">
      <c r="C20" s="47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44" customFormat="1" x14ac:dyDescent="0.25">
      <c r="A21" s="1" t="s">
        <v>170</v>
      </c>
      <c r="C21" s="47"/>
      <c r="F21" s="24"/>
      <c r="G21" s="58"/>
      <c r="H21" s="3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44" customFormat="1" x14ac:dyDescent="0.25">
      <c r="B22" s="46" t="s">
        <v>161</v>
      </c>
      <c r="C22" s="47" t="s">
        <v>7</v>
      </c>
      <c r="D22" s="48"/>
      <c r="E22" s="49"/>
      <c r="F22" s="53" t="str">
        <f>IF(F$3&gt;0,-'Counterfactual scenario'!E71/1000000,"")</f>
        <v/>
      </c>
      <c r="G22" s="53" t="str">
        <f>IF(G$3&gt;0,-'Counterfactual scenario'!F71/1000000,"")</f>
        <v/>
      </c>
      <c r="H22" s="53" t="str">
        <f>IF(H$3&gt;0,-'Counterfactual scenario'!G71/1000000,"")</f>
        <v/>
      </c>
      <c r="I22" s="53" t="str">
        <f>IF(I$3&gt;0,-'Counterfactual scenario'!H71/1000000,"")</f>
        <v/>
      </c>
      <c r="J22" s="53" t="str">
        <f>IF(J$3&gt;0,-'Counterfactual scenario'!I71/1000000,"")</f>
        <v/>
      </c>
      <c r="K22" s="53" t="str">
        <f>IF(K$3&gt;0,-'Counterfactual scenario'!J71/1000000,"")</f>
        <v/>
      </c>
      <c r="L22" s="53" t="str">
        <f>IF(L$3&gt;0,-'Counterfactual scenario'!K71/1000000,"")</f>
        <v/>
      </c>
      <c r="M22" s="53" t="str">
        <f>IF(M$3&gt;0,-'Counterfactual scenario'!L71/1000000,"")</f>
        <v/>
      </c>
      <c r="N22" s="53" t="str">
        <f>IF(N$3&gt;0,-'Counterfactual scenario'!M71/1000000,"")</f>
        <v/>
      </c>
      <c r="O22" s="53" t="str">
        <f>IF(O$3&gt;0,-'Counterfactual scenario'!N71/1000000,"")</f>
        <v/>
      </c>
      <c r="P22" s="53" t="str">
        <f>IF(P$3&gt;0,-'Counterfactual scenario'!O71/1000000,"")</f>
        <v/>
      </c>
      <c r="Q22" s="53" t="str">
        <f>IF(Q$3&gt;0,-'Counterfactual scenario'!P71/1000000,"")</f>
        <v/>
      </c>
      <c r="R22" s="53" t="str">
        <f>IF(R$3&gt;0,-'Counterfactual scenario'!Q71/1000000,"")</f>
        <v/>
      </c>
      <c r="S22" s="53" t="str">
        <f>IF(S$3&gt;0,-'Counterfactual scenario'!R71/1000000,"")</f>
        <v/>
      </c>
      <c r="T22" s="53" t="str">
        <f>IF(T$3&gt;0,-'Counterfactual scenario'!S71/1000000,"")</f>
        <v/>
      </c>
      <c r="U22" s="53" t="str">
        <f>IF(U$3&gt;0,-'Counterfactual scenario'!T71/1000000,"")</f>
        <v/>
      </c>
      <c r="V22" s="53" t="str">
        <f>IF(V$3&gt;0,-'Counterfactual scenario'!U71/1000000,"")</f>
        <v/>
      </c>
      <c r="W22" s="53" t="str">
        <f>IF(W$3&gt;0,-'Counterfactual scenario'!V71/1000000,"")</f>
        <v/>
      </c>
      <c r="X22" s="53" t="str">
        <f>IF(X$3&gt;0,-'Counterfactual scenario'!W71/1000000,"")</f>
        <v/>
      </c>
      <c r="Y22" s="53" t="str">
        <f>IF(Y$3&gt;0,-'Counterfactual scenario'!X71/1000000,"")</f>
        <v/>
      </c>
      <c r="Z22" s="53" t="str">
        <f>IF(Z$3&gt;0,-'Counterfactual scenario'!Y71/1000000,"")</f>
        <v/>
      </c>
      <c r="AA22" s="53" t="str">
        <f>IF(AA$3&gt;0,-'Counterfactual scenario'!Z71/1000000,"")</f>
        <v/>
      </c>
      <c r="AB22" s="53" t="str">
        <f>IF(AB$3&gt;0,-'Counterfactual scenario'!AA71/1000000,"")</f>
        <v/>
      </c>
      <c r="AC22" s="53" t="str">
        <f>IF(AC$3&gt;0,-'Counterfactual scenario'!AB71/1000000,"")</f>
        <v/>
      </c>
      <c r="AD22" s="53" t="str">
        <f>IF(AD$3&gt;0,-'Counterfactual scenario'!AC71/1000000,"")</f>
        <v/>
      </c>
      <c r="AE22" s="53" t="str">
        <f>IF(AE$3&gt;0,-'Counterfactual scenario'!AD71/1000000,"")</f>
        <v/>
      </c>
      <c r="AF22" s="53" t="str">
        <f>IF(AF$3&gt;0,-'Counterfactual scenario'!AE71/1000000,"")</f>
        <v/>
      </c>
      <c r="AG22" s="53" t="str">
        <f>IF(AG$3&gt;0,-'Counterfactual scenario'!AF71/1000000,"")</f>
        <v/>
      </c>
      <c r="AH22" s="53" t="str">
        <f>IF(AH$3&gt;0,-'Counterfactual scenario'!AG71/1000000,"")</f>
        <v/>
      </c>
      <c r="AI22" s="53" t="str">
        <f>IF(AI$3&gt;0,-'Counterfactual scenario'!AH71/1000000,"")</f>
        <v/>
      </c>
      <c r="AJ22" s="53" t="str">
        <f>IF(AJ$3&gt;0,-'Counterfactual scenario'!AI71/1000000,"")</f>
        <v/>
      </c>
      <c r="AK22" s="53" t="str">
        <f>IF(AK$3&gt;0,-'Counterfactual scenario'!AJ71/1000000,"")</f>
        <v/>
      </c>
      <c r="AL22" s="53" t="str">
        <f>IF(AL$3&gt;0,-'Counterfactual scenario'!AK71/1000000,"")</f>
        <v/>
      </c>
      <c r="AM22" s="53" t="str">
        <f>IF(AM$3&gt;0,-'Counterfactual scenario'!AL71/1000000,"")</f>
        <v/>
      </c>
      <c r="AN22" s="53" t="str">
        <f>IF(AN$3&gt;0,-'Counterfactual scenario'!AM71/1000000,"")</f>
        <v/>
      </c>
      <c r="AO22" s="53" t="str">
        <f>IF(AO$3&gt;0,-'Counterfactual scenario'!AN71/1000000,"")</f>
        <v/>
      </c>
      <c r="AP22" s="53" t="str">
        <f>IF(AP$3&gt;0,-'Counterfactual scenario'!AO71/1000000,"")</f>
        <v/>
      </c>
      <c r="AQ22" s="53" t="str">
        <f>IF(AQ$3&gt;0,-'Counterfactual scenario'!AP71/1000000,"")</f>
        <v/>
      </c>
      <c r="AR22" s="53" t="str">
        <f>IF(AR$3&gt;0,-'Counterfactual scenario'!AQ71/1000000,"")</f>
        <v/>
      </c>
    </row>
    <row r="23" spans="1:44" customFormat="1" x14ac:dyDescent="0.25">
      <c r="B23" s="46" t="s">
        <v>8</v>
      </c>
      <c r="C23" s="47" t="s">
        <v>7</v>
      </c>
      <c r="D23" s="48"/>
      <c r="E23" s="49"/>
      <c r="F23" s="53" t="str">
        <f>IF(F$3&gt;0,-'Counterfactual scenario'!E74/1000000,"")</f>
        <v/>
      </c>
      <c r="G23" s="53" t="str">
        <f>IF(G$3&gt;0,-'Counterfactual scenario'!F74/1000000,"")</f>
        <v/>
      </c>
      <c r="H23" s="53" t="str">
        <f>IF(H$3&gt;0,-'Counterfactual scenario'!G74/1000000,"")</f>
        <v/>
      </c>
      <c r="I23" s="53" t="str">
        <f>IF(I$3&gt;0,-'Counterfactual scenario'!H74/1000000,"")</f>
        <v/>
      </c>
      <c r="J23" s="53" t="str">
        <f>IF(J$3&gt;0,-'Counterfactual scenario'!I74/1000000,"")</f>
        <v/>
      </c>
      <c r="K23" s="53" t="str">
        <f>IF(K$3&gt;0,-'Counterfactual scenario'!J74/1000000,"")</f>
        <v/>
      </c>
      <c r="L23" s="53" t="str">
        <f>IF(L$3&gt;0,-'Counterfactual scenario'!K74/1000000,"")</f>
        <v/>
      </c>
      <c r="M23" s="53" t="str">
        <f>IF(M$3&gt;0,-'Counterfactual scenario'!L74/1000000,"")</f>
        <v/>
      </c>
      <c r="N23" s="53" t="str">
        <f>IF(N$3&gt;0,-'Counterfactual scenario'!M74/1000000,"")</f>
        <v/>
      </c>
      <c r="O23" s="53" t="str">
        <f>IF(O$3&gt;0,-'Counterfactual scenario'!N74/1000000,"")</f>
        <v/>
      </c>
      <c r="P23" s="53" t="str">
        <f>IF(P$3&gt;0,-'Counterfactual scenario'!O74/1000000,"")</f>
        <v/>
      </c>
      <c r="Q23" s="53" t="str">
        <f>IF(Q$3&gt;0,-'Counterfactual scenario'!P74/1000000,"")</f>
        <v/>
      </c>
      <c r="R23" s="53" t="str">
        <f>IF(R$3&gt;0,-'Counterfactual scenario'!Q74/1000000,"")</f>
        <v/>
      </c>
      <c r="S23" s="53" t="str">
        <f>IF(S$3&gt;0,-'Counterfactual scenario'!R74/1000000,"")</f>
        <v/>
      </c>
      <c r="T23" s="53" t="str">
        <f>IF(T$3&gt;0,-'Counterfactual scenario'!S74/1000000,"")</f>
        <v/>
      </c>
      <c r="U23" s="53" t="str">
        <f>IF(U$3&gt;0,-'Counterfactual scenario'!T74/1000000,"")</f>
        <v/>
      </c>
      <c r="V23" s="53" t="str">
        <f>IF(V$3&gt;0,-'Counterfactual scenario'!U74/1000000,"")</f>
        <v/>
      </c>
      <c r="W23" s="53" t="str">
        <f>IF(W$3&gt;0,-'Counterfactual scenario'!V74/1000000,"")</f>
        <v/>
      </c>
      <c r="X23" s="53" t="str">
        <f>IF(X$3&gt;0,-'Counterfactual scenario'!W74/1000000,"")</f>
        <v/>
      </c>
      <c r="Y23" s="53" t="str">
        <f>IF(Y$3&gt;0,-'Counterfactual scenario'!X74/1000000,"")</f>
        <v/>
      </c>
      <c r="Z23" s="53" t="str">
        <f>IF(Z$3&gt;0,-'Counterfactual scenario'!Y74/1000000,"")</f>
        <v/>
      </c>
      <c r="AA23" s="53" t="str">
        <f>IF(AA$3&gt;0,-'Counterfactual scenario'!Z74/1000000,"")</f>
        <v/>
      </c>
      <c r="AB23" s="53" t="str">
        <f>IF(AB$3&gt;0,-'Counterfactual scenario'!AA74/1000000,"")</f>
        <v/>
      </c>
      <c r="AC23" s="53" t="str">
        <f>IF(AC$3&gt;0,-'Counterfactual scenario'!AB74/1000000,"")</f>
        <v/>
      </c>
      <c r="AD23" s="53" t="str">
        <f>IF(AD$3&gt;0,-'Counterfactual scenario'!AC74/1000000,"")</f>
        <v/>
      </c>
      <c r="AE23" s="53" t="str">
        <f>IF(AE$3&gt;0,-'Counterfactual scenario'!AD74/1000000,"")</f>
        <v/>
      </c>
      <c r="AF23" s="53" t="str">
        <f>IF(AF$3&gt;0,-'Counterfactual scenario'!AE74/1000000,"")</f>
        <v/>
      </c>
      <c r="AG23" s="53" t="str">
        <f>IF(AG$3&gt;0,-'Counterfactual scenario'!AF74/1000000,"")</f>
        <v/>
      </c>
      <c r="AH23" s="53" t="str">
        <f>IF(AH$3&gt;0,-'Counterfactual scenario'!AG74/1000000,"")</f>
        <v/>
      </c>
      <c r="AI23" s="53" t="str">
        <f>IF(AI$3&gt;0,-'Counterfactual scenario'!AH74/1000000,"")</f>
        <v/>
      </c>
      <c r="AJ23" s="53" t="str">
        <f>IF(AJ$3&gt;0,-'Counterfactual scenario'!AI74/1000000,"")</f>
        <v/>
      </c>
      <c r="AK23" s="53" t="str">
        <f>IF(AK$3&gt;0,-'Counterfactual scenario'!AJ74/1000000,"")</f>
        <v/>
      </c>
      <c r="AL23" s="53" t="str">
        <f>IF(AL$3&gt;0,-'Counterfactual scenario'!AK74/1000000,"")</f>
        <v/>
      </c>
      <c r="AM23" s="53" t="str">
        <f>IF(AM$3&gt;0,-'Counterfactual scenario'!AL74/1000000,"")</f>
        <v/>
      </c>
      <c r="AN23" s="53" t="str">
        <f>IF(AN$3&gt;0,-'Counterfactual scenario'!AM74/1000000,"")</f>
        <v/>
      </c>
      <c r="AO23" s="53" t="str">
        <f>IF(AO$3&gt;0,-'Counterfactual scenario'!AN74/1000000,"")</f>
        <v/>
      </c>
      <c r="AP23" s="53" t="str">
        <f>IF(AP$3&gt;0,-'Counterfactual scenario'!AO74/1000000,"")</f>
        <v/>
      </c>
      <c r="AQ23" s="53" t="str">
        <f>IF(AQ$3&gt;0,-'Counterfactual scenario'!AP74/1000000,"")</f>
        <v/>
      </c>
      <c r="AR23" s="53" t="str">
        <f>IF(AR$3&gt;0,-'Counterfactual scenario'!AQ74/1000000,"")</f>
        <v/>
      </c>
    </row>
    <row r="24" spans="1:44" customFormat="1" x14ac:dyDescent="0.25">
      <c r="B24" s="46" t="s">
        <v>159</v>
      </c>
      <c r="C24" s="47" t="s">
        <v>7</v>
      </c>
      <c r="D24" s="48"/>
      <c r="E24" s="49"/>
      <c r="F24" s="53" t="str">
        <f>IF(F$3&gt;0,-'Counterfactual scenario'!E89/1000000,"")</f>
        <v/>
      </c>
      <c r="G24" s="53" t="str">
        <f>IF(G$3&gt;0,-'Counterfactual scenario'!F89/1000000,"")</f>
        <v/>
      </c>
      <c r="H24" s="53" t="str">
        <f>IF(H$3&gt;0,-'Counterfactual scenario'!G89/1000000,"")</f>
        <v/>
      </c>
      <c r="I24" s="53" t="str">
        <f>IF(I$3&gt;0,-'Counterfactual scenario'!H89/1000000,"")</f>
        <v/>
      </c>
      <c r="J24" s="53" t="str">
        <f>IF(J$3&gt;0,-'Counterfactual scenario'!I89/1000000,"")</f>
        <v/>
      </c>
      <c r="K24" s="53" t="str">
        <f>IF(K$3&gt;0,-'Counterfactual scenario'!J89/1000000,"")</f>
        <v/>
      </c>
      <c r="L24" s="53" t="str">
        <f>IF(L$3&gt;0,-'Counterfactual scenario'!K89/1000000,"")</f>
        <v/>
      </c>
      <c r="M24" s="53" t="str">
        <f>IF(M$3&gt;0,-'Counterfactual scenario'!L89/1000000,"")</f>
        <v/>
      </c>
      <c r="N24" s="53" t="str">
        <f>IF(N$3&gt;0,-'Counterfactual scenario'!M89/1000000,"")</f>
        <v/>
      </c>
      <c r="O24" s="53" t="str">
        <f>IF(O$3&gt;0,-'Counterfactual scenario'!N89/1000000,"")</f>
        <v/>
      </c>
      <c r="P24" s="53" t="str">
        <f>IF(P$3&gt;0,-'Counterfactual scenario'!O89/1000000,"")</f>
        <v/>
      </c>
      <c r="Q24" s="53" t="str">
        <f>IF(Q$3&gt;0,-'Counterfactual scenario'!P89/1000000,"")</f>
        <v/>
      </c>
      <c r="R24" s="53" t="str">
        <f>IF(R$3&gt;0,-'Counterfactual scenario'!Q89/1000000,"")</f>
        <v/>
      </c>
      <c r="S24" s="53" t="str">
        <f>IF(S$3&gt;0,-'Counterfactual scenario'!R89/1000000,"")</f>
        <v/>
      </c>
      <c r="T24" s="53" t="str">
        <f>IF(T$3&gt;0,-'Counterfactual scenario'!S89/1000000,"")</f>
        <v/>
      </c>
      <c r="U24" s="53" t="str">
        <f>IF(U$3&gt;0,-'Counterfactual scenario'!T89/1000000,"")</f>
        <v/>
      </c>
      <c r="V24" s="53" t="str">
        <f>IF(V$3&gt;0,-'Counterfactual scenario'!U89/1000000,"")</f>
        <v/>
      </c>
      <c r="W24" s="53" t="str">
        <f>IF(W$3&gt;0,-'Counterfactual scenario'!V89/1000000,"")</f>
        <v/>
      </c>
      <c r="X24" s="53" t="str">
        <f>IF(X$3&gt;0,-'Counterfactual scenario'!W89/1000000,"")</f>
        <v/>
      </c>
      <c r="Y24" s="53" t="str">
        <f>IF(Y$3&gt;0,-'Counterfactual scenario'!X89/1000000,"")</f>
        <v/>
      </c>
      <c r="Z24" s="53" t="str">
        <f>IF(Z$3&gt;0,-'Counterfactual scenario'!Y89/1000000,"")</f>
        <v/>
      </c>
      <c r="AA24" s="53" t="str">
        <f>IF(AA$3&gt;0,-'Counterfactual scenario'!Z89/1000000,"")</f>
        <v/>
      </c>
      <c r="AB24" s="53" t="str">
        <f>IF(AB$3&gt;0,-'Counterfactual scenario'!AA89/1000000,"")</f>
        <v/>
      </c>
      <c r="AC24" s="53" t="str">
        <f>IF(AC$3&gt;0,-'Counterfactual scenario'!AB89/1000000,"")</f>
        <v/>
      </c>
      <c r="AD24" s="53" t="str">
        <f>IF(AD$3&gt;0,-'Counterfactual scenario'!AC89/1000000,"")</f>
        <v/>
      </c>
      <c r="AE24" s="53" t="str">
        <f>IF(AE$3&gt;0,-'Counterfactual scenario'!AD89/1000000,"")</f>
        <v/>
      </c>
      <c r="AF24" s="53" t="str">
        <f>IF(AF$3&gt;0,-'Counterfactual scenario'!AE89/1000000,"")</f>
        <v/>
      </c>
      <c r="AG24" s="53" t="str">
        <f>IF(AG$3&gt;0,-'Counterfactual scenario'!AF89/1000000,"")</f>
        <v/>
      </c>
      <c r="AH24" s="53" t="str">
        <f>IF(AH$3&gt;0,-'Counterfactual scenario'!AG89/1000000,"")</f>
        <v/>
      </c>
      <c r="AI24" s="53" t="str">
        <f>IF(AI$3&gt;0,-'Counterfactual scenario'!AH89/1000000,"")</f>
        <v/>
      </c>
      <c r="AJ24" s="53" t="str">
        <f>IF(AJ$3&gt;0,-'Counterfactual scenario'!AI89/1000000,"")</f>
        <v/>
      </c>
      <c r="AK24" s="53" t="str">
        <f>IF(AK$3&gt;0,-'Counterfactual scenario'!AJ89/1000000,"")</f>
        <v/>
      </c>
      <c r="AL24" s="53" t="str">
        <f>IF(AL$3&gt;0,-'Counterfactual scenario'!AK89/1000000,"")</f>
        <v/>
      </c>
      <c r="AM24" s="53" t="str">
        <f>IF(AM$3&gt;0,-'Counterfactual scenario'!AL89/1000000,"")</f>
        <v/>
      </c>
      <c r="AN24" s="53" t="str">
        <f>IF(AN$3&gt;0,-'Counterfactual scenario'!AM89/1000000,"")</f>
        <v/>
      </c>
      <c r="AO24" s="53" t="str">
        <f>IF(AO$3&gt;0,-'Counterfactual scenario'!AN89/1000000,"")</f>
        <v/>
      </c>
      <c r="AP24" s="53" t="str">
        <f>IF(AP$3&gt;0,-'Counterfactual scenario'!AO89/1000000,"")</f>
        <v/>
      </c>
      <c r="AQ24" s="53" t="str">
        <f>IF(AQ$3&gt;0,-'Counterfactual scenario'!AP89/1000000,"")</f>
        <v/>
      </c>
      <c r="AR24" s="53" t="str">
        <f>IF(AR$3&gt;0,-'Counterfactual scenario'!AQ89/1000000,"")</f>
        <v/>
      </c>
    </row>
    <row r="25" spans="1:44" customFormat="1" x14ac:dyDescent="0.25">
      <c r="B25" s="54" t="s">
        <v>160</v>
      </c>
      <c r="C25" s="55" t="s">
        <v>7</v>
      </c>
      <c r="D25" s="56"/>
      <c r="E25" s="56"/>
      <c r="F25" s="57" t="str">
        <f>IF(F$3&gt;0,SUM(F22:F24),"")</f>
        <v/>
      </c>
      <c r="G25" s="57" t="str">
        <f t="shared" ref="G25:J25" si="4">IF(G$3&gt;0,SUM(G22:G24),"")</f>
        <v/>
      </c>
      <c r="H25" s="57" t="str">
        <f>IF(H$3&gt;0,SUM(H22:H24),"")</f>
        <v/>
      </c>
      <c r="I25" s="57" t="str">
        <f t="shared" si="4"/>
        <v/>
      </c>
      <c r="J25" s="57" t="str">
        <f t="shared" si="4"/>
        <v/>
      </c>
      <c r="K25" s="57" t="str">
        <f>IF(K$3&gt;0,SUM(K22:K24),"")</f>
        <v/>
      </c>
      <c r="L25" s="57" t="str">
        <f t="shared" ref="L25:AR25" si="5">IF(L$3&gt;0,SUM(L22:L24),"")</f>
        <v/>
      </c>
      <c r="M25" s="57" t="str">
        <f t="shared" si="5"/>
        <v/>
      </c>
      <c r="N25" s="57" t="str">
        <f t="shared" si="5"/>
        <v/>
      </c>
      <c r="O25" s="57" t="str">
        <f t="shared" si="5"/>
        <v/>
      </c>
      <c r="P25" s="57" t="str">
        <f t="shared" si="5"/>
        <v/>
      </c>
      <c r="Q25" s="57" t="str">
        <f t="shared" si="5"/>
        <v/>
      </c>
      <c r="R25" s="57" t="str">
        <f t="shared" si="5"/>
        <v/>
      </c>
      <c r="S25" s="57" t="str">
        <f t="shared" si="5"/>
        <v/>
      </c>
      <c r="T25" s="57" t="str">
        <f t="shared" si="5"/>
        <v/>
      </c>
      <c r="U25" s="57" t="str">
        <f t="shared" si="5"/>
        <v/>
      </c>
      <c r="V25" s="57" t="str">
        <f t="shared" si="5"/>
        <v/>
      </c>
      <c r="W25" s="57" t="str">
        <f t="shared" si="5"/>
        <v/>
      </c>
      <c r="X25" s="57" t="str">
        <f t="shared" si="5"/>
        <v/>
      </c>
      <c r="Y25" s="57" t="str">
        <f t="shared" si="5"/>
        <v/>
      </c>
      <c r="Z25" s="57" t="str">
        <f t="shared" si="5"/>
        <v/>
      </c>
      <c r="AA25" s="57" t="str">
        <f t="shared" si="5"/>
        <v/>
      </c>
      <c r="AB25" s="57" t="str">
        <f t="shared" si="5"/>
        <v/>
      </c>
      <c r="AC25" s="57" t="str">
        <f t="shared" si="5"/>
        <v/>
      </c>
      <c r="AD25" s="57" t="str">
        <f t="shared" si="5"/>
        <v/>
      </c>
      <c r="AE25" s="57" t="str">
        <f t="shared" si="5"/>
        <v/>
      </c>
      <c r="AF25" s="57" t="str">
        <f t="shared" si="5"/>
        <v/>
      </c>
      <c r="AG25" s="57" t="str">
        <f t="shared" si="5"/>
        <v/>
      </c>
      <c r="AH25" s="57" t="str">
        <f t="shared" si="5"/>
        <v/>
      </c>
      <c r="AI25" s="57" t="str">
        <f t="shared" si="5"/>
        <v/>
      </c>
      <c r="AJ25" s="57" t="str">
        <f t="shared" si="5"/>
        <v/>
      </c>
      <c r="AK25" s="57" t="str">
        <f t="shared" si="5"/>
        <v/>
      </c>
      <c r="AL25" s="57" t="str">
        <f t="shared" si="5"/>
        <v/>
      </c>
      <c r="AM25" s="57" t="str">
        <f t="shared" si="5"/>
        <v/>
      </c>
      <c r="AN25" s="57" t="str">
        <f t="shared" si="5"/>
        <v/>
      </c>
      <c r="AO25" s="57" t="str">
        <f t="shared" si="5"/>
        <v/>
      </c>
      <c r="AP25" s="57" t="str">
        <f t="shared" si="5"/>
        <v/>
      </c>
      <c r="AQ25" s="57" t="str">
        <f t="shared" si="5"/>
        <v/>
      </c>
      <c r="AR25" s="57" t="str">
        <f t="shared" si="5"/>
        <v/>
      </c>
    </row>
    <row r="26" spans="1:44" customFormat="1" x14ac:dyDescent="0.25">
      <c r="C26" s="47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44" s="1" customFormat="1" x14ac:dyDescent="0.25">
      <c r="B27" s="59" t="s">
        <v>9</v>
      </c>
      <c r="C27" s="60" t="s">
        <v>7</v>
      </c>
      <c r="F27" s="61">
        <f>IF(F$3&gt;0,SUM(F19,F25),0)</f>
        <v>0</v>
      </c>
      <c r="G27" s="61">
        <f t="shared" ref="G27:AR27" si="6">IF(G$3&gt;0,SUM(G19,G25),0)</f>
        <v>0</v>
      </c>
      <c r="H27" s="61">
        <f t="shared" si="6"/>
        <v>0</v>
      </c>
      <c r="I27" s="61">
        <f t="shared" si="6"/>
        <v>0</v>
      </c>
      <c r="J27" s="61">
        <f t="shared" si="6"/>
        <v>0</v>
      </c>
      <c r="K27" s="61">
        <f>IF(K$3&gt;0,SUM(K19,K25),0)</f>
        <v>0</v>
      </c>
      <c r="L27" s="61">
        <f t="shared" si="6"/>
        <v>0</v>
      </c>
      <c r="M27" s="61">
        <f t="shared" si="6"/>
        <v>0</v>
      </c>
      <c r="N27" s="61">
        <f t="shared" si="6"/>
        <v>0</v>
      </c>
      <c r="O27" s="61">
        <f t="shared" si="6"/>
        <v>0</v>
      </c>
      <c r="P27" s="61">
        <f t="shared" si="6"/>
        <v>0</v>
      </c>
      <c r="Q27" s="61">
        <f t="shared" si="6"/>
        <v>0</v>
      </c>
      <c r="R27" s="61">
        <f t="shared" si="6"/>
        <v>0</v>
      </c>
      <c r="S27" s="61">
        <f t="shared" si="6"/>
        <v>0</v>
      </c>
      <c r="T27" s="61">
        <f t="shared" si="6"/>
        <v>0</v>
      </c>
      <c r="U27" s="61">
        <f t="shared" si="6"/>
        <v>0</v>
      </c>
      <c r="V27" s="61">
        <f t="shared" si="6"/>
        <v>0</v>
      </c>
      <c r="W27" s="61">
        <f t="shared" si="6"/>
        <v>0</v>
      </c>
      <c r="X27" s="61">
        <f t="shared" si="6"/>
        <v>0</v>
      </c>
      <c r="Y27" s="61">
        <f t="shared" si="6"/>
        <v>0</v>
      </c>
      <c r="Z27" s="61">
        <f t="shared" si="6"/>
        <v>0</v>
      </c>
      <c r="AA27" s="61">
        <f t="shared" si="6"/>
        <v>0</v>
      </c>
      <c r="AB27" s="61">
        <f t="shared" si="6"/>
        <v>0</v>
      </c>
      <c r="AC27" s="61">
        <f t="shared" si="6"/>
        <v>0</v>
      </c>
      <c r="AD27" s="61">
        <f t="shared" si="6"/>
        <v>0</v>
      </c>
      <c r="AE27" s="61">
        <f t="shared" si="6"/>
        <v>0</v>
      </c>
      <c r="AF27" s="61">
        <f t="shared" si="6"/>
        <v>0</v>
      </c>
      <c r="AG27" s="61">
        <f t="shared" si="6"/>
        <v>0</v>
      </c>
      <c r="AH27" s="61">
        <f t="shared" si="6"/>
        <v>0</v>
      </c>
      <c r="AI27" s="61">
        <f t="shared" si="6"/>
        <v>0</v>
      </c>
      <c r="AJ27" s="61">
        <f t="shared" si="6"/>
        <v>0</v>
      </c>
      <c r="AK27" s="61">
        <f t="shared" si="6"/>
        <v>0</v>
      </c>
      <c r="AL27" s="61">
        <f t="shared" si="6"/>
        <v>0</v>
      </c>
      <c r="AM27" s="61">
        <f t="shared" si="6"/>
        <v>0</v>
      </c>
      <c r="AN27" s="61">
        <f t="shared" si="6"/>
        <v>0</v>
      </c>
      <c r="AO27" s="61">
        <f t="shared" si="6"/>
        <v>0</v>
      </c>
      <c r="AP27" s="61">
        <f t="shared" si="6"/>
        <v>0</v>
      </c>
      <c r="AQ27" s="61">
        <f t="shared" si="6"/>
        <v>0</v>
      </c>
      <c r="AR27" s="61">
        <f t="shared" si="6"/>
        <v>0</v>
      </c>
    </row>
    <row r="28" spans="1:44" s="15" customFormat="1" x14ac:dyDescent="0.25">
      <c r="B28" s="62" t="s">
        <v>10</v>
      </c>
      <c r="C28" s="47" t="s">
        <v>11</v>
      </c>
      <c r="F28" s="63" t="str">
        <f>IFERROR(F27/F19,"n/a")</f>
        <v>n/a</v>
      </c>
      <c r="G28" s="63" t="str">
        <f t="shared" ref="G28:AR28" si="7">IFERROR(G27/G19,"n/a")</f>
        <v>n/a</v>
      </c>
      <c r="H28" s="63" t="str">
        <f t="shared" si="7"/>
        <v>n/a</v>
      </c>
      <c r="I28" s="63" t="str">
        <f t="shared" si="7"/>
        <v>n/a</v>
      </c>
      <c r="J28" s="63" t="str">
        <f t="shared" si="7"/>
        <v>n/a</v>
      </c>
      <c r="K28" s="63" t="str">
        <f t="shared" si="7"/>
        <v>n/a</v>
      </c>
      <c r="L28" s="63" t="str">
        <f t="shared" si="7"/>
        <v>n/a</v>
      </c>
      <c r="M28" s="63" t="str">
        <f t="shared" si="7"/>
        <v>n/a</v>
      </c>
      <c r="N28" s="63" t="str">
        <f t="shared" si="7"/>
        <v>n/a</v>
      </c>
      <c r="O28" s="63" t="str">
        <f t="shared" si="7"/>
        <v>n/a</v>
      </c>
      <c r="P28" s="63" t="str">
        <f t="shared" si="7"/>
        <v>n/a</v>
      </c>
      <c r="Q28" s="63" t="str">
        <f t="shared" si="7"/>
        <v>n/a</v>
      </c>
      <c r="R28" s="63" t="str">
        <f t="shared" si="7"/>
        <v>n/a</v>
      </c>
      <c r="S28" s="63" t="str">
        <f t="shared" si="7"/>
        <v>n/a</v>
      </c>
      <c r="T28" s="63" t="str">
        <f t="shared" si="7"/>
        <v>n/a</v>
      </c>
      <c r="U28" s="63" t="str">
        <f t="shared" si="7"/>
        <v>n/a</v>
      </c>
      <c r="V28" s="63" t="str">
        <f t="shared" si="7"/>
        <v>n/a</v>
      </c>
      <c r="W28" s="63" t="str">
        <f t="shared" si="7"/>
        <v>n/a</v>
      </c>
      <c r="X28" s="63" t="str">
        <f t="shared" si="7"/>
        <v>n/a</v>
      </c>
      <c r="Y28" s="63" t="str">
        <f t="shared" si="7"/>
        <v>n/a</v>
      </c>
      <c r="Z28" s="63" t="str">
        <f t="shared" si="7"/>
        <v>n/a</v>
      </c>
      <c r="AA28" s="63" t="str">
        <f t="shared" si="7"/>
        <v>n/a</v>
      </c>
      <c r="AB28" s="63" t="str">
        <f t="shared" si="7"/>
        <v>n/a</v>
      </c>
      <c r="AC28" s="63" t="str">
        <f t="shared" si="7"/>
        <v>n/a</v>
      </c>
      <c r="AD28" s="63" t="str">
        <f t="shared" si="7"/>
        <v>n/a</v>
      </c>
      <c r="AE28" s="63" t="str">
        <f t="shared" si="7"/>
        <v>n/a</v>
      </c>
      <c r="AF28" s="63" t="str">
        <f t="shared" si="7"/>
        <v>n/a</v>
      </c>
      <c r="AG28" s="63" t="str">
        <f t="shared" si="7"/>
        <v>n/a</v>
      </c>
      <c r="AH28" s="63" t="str">
        <f t="shared" si="7"/>
        <v>n/a</v>
      </c>
      <c r="AI28" s="63" t="str">
        <f t="shared" si="7"/>
        <v>n/a</v>
      </c>
      <c r="AJ28" s="63" t="str">
        <f t="shared" si="7"/>
        <v>n/a</v>
      </c>
      <c r="AK28" s="63" t="str">
        <f t="shared" si="7"/>
        <v>n/a</v>
      </c>
      <c r="AL28" s="63" t="str">
        <f t="shared" si="7"/>
        <v>n/a</v>
      </c>
      <c r="AM28" s="63" t="str">
        <f t="shared" si="7"/>
        <v>n/a</v>
      </c>
      <c r="AN28" s="63" t="str">
        <f t="shared" si="7"/>
        <v>n/a</v>
      </c>
      <c r="AO28" s="63" t="str">
        <f t="shared" si="7"/>
        <v>n/a</v>
      </c>
      <c r="AP28" s="63" t="str">
        <f t="shared" si="7"/>
        <v>n/a</v>
      </c>
      <c r="AQ28" s="63" t="str">
        <f t="shared" si="7"/>
        <v>n/a</v>
      </c>
      <c r="AR28" s="63" t="str">
        <f t="shared" si="7"/>
        <v>n/a</v>
      </c>
    </row>
    <row r="29" spans="1:44" customFormat="1" x14ac:dyDescent="0.25">
      <c r="A29" s="15"/>
      <c r="B29" s="46" t="s">
        <v>12</v>
      </c>
      <c r="C29" s="47" t="s">
        <v>7</v>
      </c>
      <c r="D29" s="172" t="str">
        <f>IF(ROUND(SUM(F29:AR29),1)=ROUND(D40,1),"odpisy v pořádku/D&amp;A is OK","odpisy nesedí/D&amp;A is not OK")</f>
        <v>odpisy v pořádku/D&amp;A is OK</v>
      </c>
      <c r="F29" s="4">
        <f>IF(F3&gt;0,IF(F3&lt;=$D$41,SUM($D$40)/$D$41,0),0)</f>
        <v>0</v>
      </c>
      <c r="G29" s="4">
        <f t="shared" ref="G29:AR29" si="8">IF(G3&gt;0,IF(G3&lt;=$D$41,SUM($D$40)/$D$41,0),0)</f>
        <v>0</v>
      </c>
      <c r="H29" s="4">
        <f t="shared" si="8"/>
        <v>0</v>
      </c>
      <c r="I29" s="4">
        <f t="shared" si="8"/>
        <v>0</v>
      </c>
      <c r="J29" s="4">
        <f t="shared" si="8"/>
        <v>0</v>
      </c>
      <c r="K29" s="4">
        <f t="shared" si="8"/>
        <v>0</v>
      </c>
      <c r="L29" s="4">
        <f t="shared" si="8"/>
        <v>0</v>
      </c>
      <c r="M29" s="4">
        <f t="shared" si="8"/>
        <v>0</v>
      </c>
      <c r="N29" s="4">
        <f t="shared" si="8"/>
        <v>0</v>
      </c>
      <c r="O29" s="4">
        <f t="shared" si="8"/>
        <v>0</v>
      </c>
      <c r="P29" s="4">
        <f t="shared" si="8"/>
        <v>0</v>
      </c>
      <c r="Q29" s="4">
        <f t="shared" si="8"/>
        <v>0</v>
      </c>
      <c r="R29" s="4">
        <f t="shared" si="8"/>
        <v>0</v>
      </c>
      <c r="S29" s="4">
        <f t="shared" si="8"/>
        <v>0</v>
      </c>
      <c r="T29" s="4">
        <f t="shared" si="8"/>
        <v>0</v>
      </c>
      <c r="U29" s="4">
        <f t="shared" si="8"/>
        <v>0</v>
      </c>
      <c r="V29" s="4">
        <f t="shared" si="8"/>
        <v>0</v>
      </c>
      <c r="W29" s="4">
        <f t="shared" si="8"/>
        <v>0</v>
      </c>
      <c r="X29" s="4">
        <f t="shared" si="8"/>
        <v>0</v>
      </c>
      <c r="Y29" s="4">
        <f t="shared" si="8"/>
        <v>0</v>
      </c>
      <c r="Z29" s="4">
        <f t="shared" si="8"/>
        <v>0</v>
      </c>
      <c r="AA29" s="4">
        <f t="shared" si="8"/>
        <v>0</v>
      </c>
      <c r="AB29" s="4">
        <f t="shared" si="8"/>
        <v>0</v>
      </c>
      <c r="AC29" s="4">
        <f t="shared" si="8"/>
        <v>0</v>
      </c>
      <c r="AD29" s="4">
        <f t="shared" si="8"/>
        <v>0</v>
      </c>
      <c r="AE29" s="4">
        <f t="shared" si="8"/>
        <v>0</v>
      </c>
      <c r="AF29" s="4">
        <f t="shared" si="8"/>
        <v>0</v>
      </c>
      <c r="AG29" s="4">
        <f t="shared" si="8"/>
        <v>0</v>
      </c>
      <c r="AH29" s="4">
        <f t="shared" si="8"/>
        <v>0</v>
      </c>
      <c r="AI29" s="4">
        <f t="shared" si="8"/>
        <v>0</v>
      </c>
      <c r="AJ29" s="4">
        <f t="shared" si="8"/>
        <v>0</v>
      </c>
      <c r="AK29" s="4">
        <f t="shared" si="8"/>
        <v>0</v>
      </c>
      <c r="AL29" s="4">
        <f t="shared" si="8"/>
        <v>0</v>
      </c>
      <c r="AM29" s="4">
        <f t="shared" si="8"/>
        <v>0</v>
      </c>
      <c r="AN29" s="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</row>
    <row r="30" spans="1:44" s="1" customFormat="1" x14ac:dyDescent="0.25">
      <c r="B30" s="59" t="s">
        <v>13</v>
      </c>
      <c r="C30" s="60" t="s">
        <v>7</v>
      </c>
      <c r="E30"/>
      <c r="F30" s="61">
        <f>IF(F$3&gt;0,F27+F29,0)</f>
        <v>0</v>
      </c>
      <c r="G30" s="61">
        <f t="shared" ref="G30:AR30" si="9">IF(G$3&gt;0,G27+G29,0)</f>
        <v>0</v>
      </c>
      <c r="H30" s="61">
        <f t="shared" si="9"/>
        <v>0</v>
      </c>
      <c r="I30" s="61">
        <f t="shared" si="9"/>
        <v>0</v>
      </c>
      <c r="J30" s="61">
        <f t="shared" si="9"/>
        <v>0</v>
      </c>
      <c r="K30" s="61">
        <f t="shared" si="9"/>
        <v>0</v>
      </c>
      <c r="L30" s="61">
        <f t="shared" si="9"/>
        <v>0</v>
      </c>
      <c r="M30" s="61">
        <f t="shared" si="9"/>
        <v>0</v>
      </c>
      <c r="N30" s="61">
        <f t="shared" si="9"/>
        <v>0</v>
      </c>
      <c r="O30" s="61">
        <f t="shared" si="9"/>
        <v>0</v>
      </c>
      <c r="P30" s="61">
        <f t="shared" si="9"/>
        <v>0</v>
      </c>
      <c r="Q30" s="61">
        <f t="shared" si="9"/>
        <v>0</v>
      </c>
      <c r="R30" s="61">
        <f t="shared" si="9"/>
        <v>0</v>
      </c>
      <c r="S30" s="61">
        <f t="shared" si="9"/>
        <v>0</v>
      </c>
      <c r="T30" s="61">
        <f t="shared" si="9"/>
        <v>0</v>
      </c>
      <c r="U30" s="61">
        <f t="shared" si="9"/>
        <v>0</v>
      </c>
      <c r="V30" s="61">
        <f t="shared" si="9"/>
        <v>0</v>
      </c>
      <c r="W30" s="61">
        <f t="shared" si="9"/>
        <v>0</v>
      </c>
      <c r="X30" s="61">
        <f t="shared" si="9"/>
        <v>0</v>
      </c>
      <c r="Y30" s="61">
        <f t="shared" si="9"/>
        <v>0</v>
      </c>
      <c r="Z30" s="61">
        <f t="shared" si="9"/>
        <v>0</v>
      </c>
      <c r="AA30" s="61">
        <f t="shared" si="9"/>
        <v>0</v>
      </c>
      <c r="AB30" s="61">
        <f t="shared" si="9"/>
        <v>0</v>
      </c>
      <c r="AC30" s="61">
        <f t="shared" si="9"/>
        <v>0</v>
      </c>
      <c r="AD30" s="61">
        <f t="shared" si="9"/>
        <v>0</v>
      </c>
      <c r="AE30" s="61">
        <f t="shared" si="9"/>
        <v>0</v>
      </c>
      <c r="AF30" s="61">
        <f t="shared" si="9"/>
        <v>0</v>
      </c>
      <c r="AG30" s="61">
        <f t="shared" si="9"/>
        <v>0</v>
      </c>
      <c r="AH30" s="61">
        <f t="shared" si="9"/>
        <v>0</v>
      </c>
      <c r="AI30" s="61">
        <f t="shared" si="9"/>
        <v>0</v>
      </c>
      <c r="AJ30" s="61">
        <f t="shared" si="9"/>
        <v>0</v>
      </c>
      <c r="AK30" s="61">
        <f t="shared" si="9"/>
        <v>0</v>
      </c>
      <c r="AL30" s="61">
        <f t="shared" si="9"/>
        <v>0</v>
      </c>
      <c r="AM30" s="61">
        <f t="shared" si="9"/>
        <v>0</v>
      </c>
      <c r="AN30" s="61">
        <f t="shared" si="9"/>
        <v>0</v>
      </c>
      <c r="AO30" s="61">
        <f t="shared" si="9"/>
        <v>0</v>
      </c>
      <c r="AP30" s="61">
        <f t="shared" si="9"/>
        <v>0</v>
      </c>
      <c r="AQ30" s="61">
        <f t="shared" si="9"/>
        <v>0</v>
      </c>
      <c r="AR30" s="61">
        <f t="shared" si="9"/>
        <v>0</v>
      </c>
    </row>
    <row r="31" spans="1:44" customFormat="1" x14ac:dyDescent="0.25">
      <c r="A31" s="1"/>
      <c r="B31" t="s">
        <v>14</v>
      </c>
      <c r="C31" s="47" t="s">
        <v>7</v>
      </c>
      <c r="D31" s="64">
        <f>'Investment Scenario'!B42</f>
        <v>0</v>
      </c>
      <c r="F31" s="95">
        <f>(SUM('Counterfactual scenario'!$E$41:'Counterfactual scenario'!E41)-SUM('Counterfactual scenario'!$E$42:'Counterfactual scenario'!E42))/1000000</f>
        <v>0</v>
      </c>
      <c r="G31" s="95" t="e">
        <f>(SUM('Counterfactual scenario'!$E$41:'Counterfactual scenario'!F41)-SUM('Counterfactual scenario'!$E$42:'Counterfactual scenario'!F42))/1000000</f>
        <v>#DIV/0!</v>
      </c>
      <c r="H31" s="95" t="e">
        <f>(SUM('Counterfactual scenario'!$E$41:'Counterfactual scenario'!G41)-SUM('Counterfactual scenario'!$E$42:'Counterfactual scenario'!G42))/1000000</f>
        <v>#DIV/0!</v>
      </c>
      <c r="I31" s="95" t="e">
        <f>(SUM('Counterfactual scenario'!$E$41:'Counterfactual scenario'!H41)-SUM('Counterfactual scenario'!$E$42:'Counterfactual scenario'!H42))/1000000</f>
        <v>#DIV/0!</v>
      </c>
      <c r="J31" s="95" t="e">
        <f>(SUM('Counterfactual scenario'!$E$41:'Counterfactual scenario'!I41)-SUM('Counterfactual scenario'!$E$42:'Counterfactual scenario'!I42))/1000000</f>
        <v>#DIV/0!</v>
      </c>
      <c r="K31" s="95" t="e">
        <f>(SUM('Counterfactual scenario'!$E$41:'Counterfactual scenario'!J41)-SUM('Counterfactual scenario'!$E$42:'Counterfactual scenario'!J42))/1000000</f>
        <v>#DIV/0!</v>
      </c>
      <c r="L31" s="95" t="e">
        <f>(SUM('Counterfactual scenario'!$E$41:'Counterfactual scenario'!K41)-SUM('Counterfactual scenario'!$E$42:'Counterfactual scenario'!K42))/1000000</f>
        <v>#DIV/0!</v>
      </c>
      <c r="M31" s="95" t="e">
        <f>(SUM('Counterfactual scenario'!$E$41:'Counterfactual scenario'!L41)-SUM('Counterfactual scenario'!$E$42:'Counterfactual scenario'!L42))/1000000</f>
        <v>#DIV/0!</v>
      </c>
      <c r="N31" s="95" t="e">
        <f>(SUM('Counterfactual scenario'!$E$41:'Counterfactual scenario'!M41)-SUM('Counterfactual scenario'!$E$42:'Counterfactual scenario'!M42))/1000000</f>
        <v>#DIV/0!</v>
      </c>
      <c r="O31" s="95" t="e">
        <f>(SUM('Counterfactual scenario'!$E$41:'Counterfactual scenario'!N41)-SUM('Counterfactual scenario'!$E$42:'Counterfactual scenario'!N42))/1000000</f>
        <v>#DIV/0!</v>
      </c>
      <c r="P31" s="95" t="e">
        <f>(SUM('Counterfactual scenario'!$E$41:'Counterfactual scenario'!O41)-SUM('Counterfactual scenario'!$E$42:'Counterfactual scenario'!O42))/1000000</f>
        <v>#DIV/0!</v>
      </c>
      <c r="Q31" s="95" t="e">
        <f>(SUM('Counterfactual scenario'!$E$41:'Counterfactual scenario'!P41)-SUM('Counterfactual scenario'!$E$42:'Counterfactual scenario'!P42))/1000000</f>
        <v>#DIV/0!</v>
      </c>
      <c r="R31" s="95" t="e">
        <f>(SUM('Counterfactual scenario'!$E$41:'Counterfactual scenario'!Q41)-SUM('Counterfactual scenario'!$E$42:'Counterfactual scenario'!Q42))/1000000</f>
        <v>#DIV/0!</v>
      </c>
      <c r="S31" s="95" t="e">
        <f>(SUM('Counterfactual scenario'!$E$41:'Counterfactual scenario'!R41)-SUM('Counterfactual scenario'!$E$42:'Counterfactual scenario'!R42))/1000000</f>
        <v>#DIV/0!</v>
      </c>
      <c r="T31" s="95" t="e">
        <f>(SUM('Counterfactual scenario'!$E$41:'Counterfactual scenario'!S41)-SUM('Counterfactual scenario'!$E$42:'Counterfactual scenario'!S42))/1000000</f>
        <v>#DIV/0!</v>
      </c>
      <c r="U31" s="95" t="e">
        <f>(SUM('Counterfactual scenario'!$E$41:'Counterfactual scenario'!T41)-SUM('Counterfactual scenario'!$E$42:'Counterfactual scenario'!T42))/1000000</f>
        <v>#DIV/0!</v>
      </c>
      <c r="V31" s="95" t="e">
        <f>(SUM('Counterfactual scenario'!$E$41:'Counterfactual scenario'!U41)-SUM('Counterfactual scenario'!$E$42:'Counterfactual scenario'!U42))/1000000</f>
        <v>#DIV/0!</v>
      </c>
      <c r="W31" s="95" t="e">
        <f>(SUM('Counterfactual scenario'!$E$41:'Counterfactual scenario'!V41)-SUM('Counterfactual scenario'!$E$42:'Counterfactual scenario'!V42))/1000000</f>
        <v>#DIV/0!</v>
      </c>
      <c r="X31" s="95" t="e">
        <f>(SUM('Counterfactual scenario'!$E$41:'Counterfactual scenario'!W41)-SUM('Counterfactual scenario'!$E$42:'Counterfactual scenario'!W42))/1000000</f>
        <v>#DIV/0!</v>
      </c>
      <c r="Y31" s="95" t="e">
        <f>(SUM('Counterfactual scenario'!$E$41:'Counterfactual scenario'!X41)-SUM('Counterfactual scenario'!$E$42:'Counterfactual scenario'!X42))/1000000</f>
        <v>#DIV/0!</v>
      </c>
      <c r="Z31" s="95" t="e">
        <f>(SUM('Counterfactual scenario'!$E$41:'Counterfactual scenario'!Y41)-SUM('Counterfactual scenario'!$E$42:'Counterfactual scenario'!Y42))/1000000</f>
        <v>#DIV/0!</v>
      </c>
      <c r="AA31" s="95" t="e">
        <f>(SUM('Counterfactual scenario'!$E$41:'Counterfactual scenario'!Z41)-SUM('Counterfactual scenario'!$E$42:'Counterfactual scenario'!Z42))/1000000</f>
        <v>#DIV/0!</v>
      </c>
      <c r="AB31" s="95" t="e">
        <f>(SUM('Counterfactual scenario'!$E$41:'Counterfactual scenario'!AA41)-SUM('Counterfactual scenario'!$E$42:'Counterfactual scenario'!AA42))/1000000</f>
        <v>#DIV/0!</v>
      </c>
      <c r="AC31" s="95" t="e">
        <f>(SUM('Counterfactual scenario'!$E$41:'Counterfactual scenario'!AB41)-SUM('Counterfactual scenario'!$E$42:'Counterfactual scenario'!AB42))/1000000</f>
        <v>#DIV/0!</v>
      </c>
      <c r="AD31" s="95" t="e">
        <f>(SUM('Counterfactual scenario'!$E$41:'Counterfactual scenario'!AC41)-SUM('Counterfactual scenario'!$E$42:'Counterfactual scenario'!AC42))/1000000</f>
        <v>#DIV/0!</v>
      </c>
      <c r="AE31" s="95" t="e">
        <f>(SUM('Counterfactual scenario'!$E$41:'Counterfactual scenario'!AD41)-SUM('Counterfactual scenario'!$E$42:'Counterfactual scenario'!AD42))/1000000</f>
        <v>#DIV/0!</v>
      </c>
      <c r="AF31" s="95" t="e">
        <f>(SUM('Counterfactual scenario'!$E$41:'Counterfactual scenario'!AE41)-SUM('Counterfactual scenario'!$E$42:'Counterfactual scenario'!AE42))/1000000</f>
        <v>#DIV/0!</v>
      </c>
      <c r="AG31" s="95" t="e">
        <f>(SUM('Counterfactual scenario'!$E$41:'Counterfactual scenario'!AF41)-SUM('Counterfactual scenario'!$E$42:'Counterfactual scenario'!AF42))/1000000</f>
        <v>#DIV/0!</v>
      </c>
      <c r="AH31" s="95" t="e">
        <f>(SUM('Counterfactual scenario'!$E$41:'Counterfactual scenario'!AG41)-SUM('Counterfactual scenario'!$E$42:'Counterfactual scenario'!AG42))/1000000</f>
        <v>#DIV/0!</v>
      </c>
      <c r="AI31" s="95" t="e">
        <f>(SUM('Counterfactual scenario'!$E$41:'Counterfactual scenario'!AH41)-SUM('Counterfactual scenario'!$E$42:'Counterfactual scenario'!AH42))/1000000</f>
        <v>#DIV/0!</v>
      </c>
      <c r="AJ31" s="95" t="e">
        <f>(SUM('Counterfactual scenario'!$E$41:'Counterfactual scenario'!AI41)-SUM('Counterfactual scenario'!$E$42:'Counterfactual scenario'!AI42))/1000000</f>
        <v>#DIV/0!</v>
      </c>
      <c r="AK31" s="95" t="e">
        <f>(SUM('Counterfactual scenario'!$E$41:'Counterfactual scenario'!AJ41)-SUM('Counterfactual scenario'!$E$42:'Counterfactual scenario'!AJ42))/1000000</f>
        <v>#DIV/0!</v>
      </c>
      <c r="AL31" s="95" t="e">
        <f>(SUM('Counterfactual scenario'!$E$41:'Counterfactual scenario'!AK41)-SUM('Counterfactual scenario'!$E$42:'Counterfactual scenario'!AK42))/1000000</f>
        <v>#DIV/0!</v>
      </c>
      <c r="AM31" s="95" t="e">
        <f>(SUM('Counterfactual scenario'!$E$41:'Counterfactual scenario'!AL41)-SUM('Counterfactual scenario'!$E$42:'Counterfactual scenario'!AL42))/1000000</f>
        <v>#DIV/0!</v>
      </c>
      <c r="AN31" s="95" t="e">
        <f>(SUM('Counterfactual scenario'!$E$41:'Counterfactual scenario'!AM41)-SUM('Counterfactual scenario'!$E$42:'Counterfactual scenario'!AM42))/1000000</f>
        <v>#DIV/0!</v>
      </c>
      <c r="AO31" s="95" t="e">
        <f>(SUM('Counterfactual scenario'!$E$41:'Counterfactual scenario'!AN41)-SUM('Counterfactual scenario'!$E$42:'Counterfactual scenario'!AN42))/1000000</f>
        <v>#DIV/0!</v>
      </c>
      <c r="AP31" s="95" t="e">
        <f>(SUM('Counterfactual scenario'!$E$41:'Counterfactual scenario'!AO41)-SUM('Counterfactual scenario'!$E$42:'Counterfactual scenario'!AO42))/1000000</f>
        <v>#DIV/0!</v>
      </c>
      <c r="AQ31" s="95" t="e">
        <f>(SUM('Counterfactual scenario'!$E$41:'Counterfactual scenario'!AP41)-SUM('Counterfactual scenario'!$E$42:'Counterfactual scenario'!AP42))/1000000</f>
        <v>#DIV/0!</v>
      </c>
      <c r="AR31" s="95" t="e">
        <f>(SUM('Counterfactual scenario'!$E$41:'Counterfactual scenario'!AQ41)-SUM('Counterfactual scenario'!$E$42:'Counterfactual scenario'!AQ42))/1000000</f>
        <v>#DIV/0!</v>
      </c>
    </row>
    <row r="32" spans="1:44" customFormat="1" x14ac:dyDescent="0.25">
      <c r="A32" s="1"/>
      <c r="B32" t="s">
        <v>15</v>
      </c>
      <c r="C32" s="47" t="s">
        <v>11</v>
      </c>
      <c r="D32" s="1"/>
      <c r="F32" s="96">
        <f>'Counterfactual scenario'!E40</f>
        <v>0</v>
      </c>
      <c r="G32" s="96">
        <f>'Counterfactual scenario'!F40</f>
        <v>0</v>
      </c>
      <c r="H32" s="96">
        <f>'Counterfactual scenario'!G40</f>
        <v>0</v>
      </c>
      <c r="I32" s="96">
        <f>'Counterfactual scenario'!H40</f>
        <v>0</v>
      </c>
      <c r="J32" s="96">
        <f>'Counterfactual scenario'!I40</f>
        <v>0</v>
      </c>
      <c r="K32" s="96">
        <f>'Counterfactual scenario'!J40</f>
        <v>0</v>
      </c>
      <c r="L32" s="96">
        <f>'Counterfactual scenario'!K40</f>
        <v>0</v>
      </c>
      <c r="M32" s="96">
        <f>'Counterfactual scenario'!L40</f>
        <v>0</v>
      </c>
      <c r="N32" s="96">
        <f>'Counterfactual scenario'!M40</f>
        <v>0</v>
      </c>
      <c r="O32" s="96">
        <f>'Counterfactual scenario'!N40</f>
        <v>0</v>
      </c>
      <c r="P32" s="96">
        <f>'Counterfactual scenario'!O40</f>
        <v>0</v>
      </c>
      <c r="Q32" s="96">
        <f>'Counterfactual scenario'!P40</f>
        <v>0</v>
      </c>
      <c r="R32" s="96">
        <f>'Counterfactual scenario'!Q40</f>
        <v>0</v>
      </c>
      <c r="S32" s="96">
        <f>'Counterfactual scenario'!R40</f>
        <v>0</v>
      </c>
      <c r="T32" s="96">
        <f>'Counterfactual scenario'!S40</f>
        <v>0</v>
      </c>
      <c r="U32" s="96">
        <f>'Counterfactual scenario'!T40</f>
        <v>0</v>
      </c>
      <c r="V32" s="96">
        <f>'Counterfactual scenario'!U40</f>
        <v>0</v>
      </c>
      <c r="W32" s="96">
        <f>'Counterfactual scenario'!V40</f>
        <v>0</v>
      </c>
      <c r="X32" s="96">
        <f>'Counterfactual scenario'!W40</f>
        <v>0</v>
      </c>
      <c r="Y32" s="96">
        <f>'Counterfactual scenario'!X40</f>
        <v>0</v>
      </c>
      <c r="Z32" s="96">
        <f>'Counterfactual scenario'!Y40</f>
        <v>0</v>
      </c>
      <c r="AA32" s="96">
        <f>'Counterfactual scenario'!Z40</f>
        <v>0</v>
      </c>
      <c r="AB32" s="96">
        <f>'Counterfactual scenario'!AA40</f>
        <v>0</v>
      </c>
      <c r="AC32" s="96">
        <f>'Counterfactual scenario'!AB40</f>
        <v>0</v>
      </c>
      <c r="AD32" s="96">
        <f>'Counterfactual scenario'!AC40</f>
        <v>0</v>
      </c>
      <c r="AE32" s="96">
        <f>'Counterfactual scenario'!AD40</f>
        <v>0</v>
      </c>
      <c r="AF32" s="96">
        <f>'Counterfactual scenario'!AE40</f>
        <v>0</v>
      </c>
      <c r="AG32" s="96">
        <f>'Counterfactual scenario'!AF40</f>
        <v>0</v>
      </c>
      <c r="AH32" s="96">
        <f>'Counterfactual scenario'!AG40</f>
        <v>0</v>
      </c>
      <c r="AI32" s="96">
        <f>'Counterfactual scenario'!AH40</f>
        <v>0</v>
      </c>
      <c r="AJ32" s="96">
        <f>'Counterfactual scenario'!AI40</f>
        <v>0</v>
      </c>
      <c r="AK32" s="96">
        <f>'Counterfactual scenario'!AJ40</f>
        <v>0</v>
      </c>
      <c r="AL32" s="96">
        <f>'Counterfactual scenario'!AK40</f>
        <v>0</v>
      </c>
      <c r="AM32" s="96">
        <f>'Counterfactual scenario'!AL40</f>
        <v>0</v>
      </c>
      <c r="AN32" s="96">
        <f>'Counterfactual scenario'!AM40</f>
        <v>0</v>
      </c>
      <c r="AO32" s="96">
        <f>'Counterfactual scenario'!AN40</f>
        <v>0</v>
      </c>
      <c r="AP32" s="96">
        <f>'Counterfactual scenario'!AO40</f>
        <v>0</v>
      </c>
      <c r="AQ32" s="96">
        <f>'Counterfactual scenario'!AP40</f>
        <v>0</v>
      </c>
      <c r="AR32" s="96">
        <f>'Counterfactual scenario'!AQ40</f>
        <v>0</v>
      </c>
    </row>
    <row r="33" spans="1:44" s="1" customFormat="1" x14ac:dyDescent="0.25">
      <c r="B33" s="46" t="s">
        <v>16</v>
      </c>
      <c r="C33" s="47" t="s">
        <v>7</v>
      </c>
      <c r="E33"/>
      <c r="F33" s="4">
        <f>-F32*F31</f>
        <v>0</v>
      </c>
      <c r="G33" s="4" t="e">
        <f t="shared" ref="G33:AR33" si="10">-G32*G31</f>
        <v>#DIV/0!</v>
      </c>
      <c r="H33" s="4" t="e">
        <f t="shared" si="10"/>
        <v>#DIV/0!</v>
      </c>
      <c r="I33" s="4" t="e">
        <f t="shared" si="10"/>
        <v>#DIV/0!</v>
      </c>
      <c r="J33" s="4" t="e">
        <f t="shared" si="10"/>
        <v>#DIV/0!</v>
      </c>
      <c r="K33" s="4" t="e">
        <f t="shared" si="10"/>
        <v>#DIV/0!</v>
      </c>
      <c r="L33" s="4" t="e">
        <f t="shared" si="10"/>
        <v>#DIV/0!</v>
      </c>
      <c r="M33" s="4" t="e">
        <f t="shared" si="10"/>
        <v>#DIV/0!</v>
      </c>
      <c r="N33" s="4" t="e">
        <f t="shared" si="10"/>
        <v>#DIV/0!</v>
      </c>
      <c r="O33" s="4" t="e">
        <f t="shared" si="10"/>
        <v>#DIV/0!</v>
      </c>
      <c r="P33" s="4" t="e">
        <f t="shared" si="10"/>
        <v>#DIV/0!</v>
      </c>
      <c r="Q33" s="4" t="e">
        <f t="shared" si="10"/>
        <v>#DIV/0!</v>
      </c>
      <c r="R33" s="4" t="e">
        <f t="shared" si="10"/>
        <v>#DIV/0!</v>
      </c>
      <c r="S33" s="4" t="e">
        <f t="shared" si="10"/>
        <v>#DIV/0!</v>
      </c>
      <c r="T33" s="4" t="e">
        <f t="shared" si="10"/>
        <v>#DIV/0!</v>
      </c>
      <c r="U33" s="4" t="e">
        <f t="shared" si="10"/>
        <v>#DIV/0!</v>
      </c>
      <c r="V33" s="4" t="e">
        <f t="shared" si="10"/>
        <v>#DIV/0!</v>
      </c>
      <c r="W33" s="4" t="e">
        <f t="shared" si="10"/>
        <v>#DIV/0!</v>
      </c>
      <c r="X33" s="4" t="e">
        <f t="shared" si="10"/>
        <v>#DIV/0!</v>
      </c>
      <c r="Y33" s="4" t="e">
        <f t="shared" si="10"/>
        <v>#DIV/0!</v>
      </c>
      <c r="Z33" s="4" t="e">
        <f t="shared" si="10"/>
        <v>#DIV/0!</v>
      </c>
      <c r="AA33" s="4" t="e">
        <f t="shared" si="10"/>
        <v>#DIV/0!</v>
      </c>
      <c r="AB33" s="4" t="e">
        <f t="shared" si="10"/>
        <v>#DIV/0!</v>
      </c>
      <c r="AC33" s="4" t="e">
        <f t="shared" si="10"/>
        <v>#DIV/0!</v>
      </c>
      <c r="AD33" s="4" t="e">
        <f t="shared" si="10"/>
        <v>#DIV/0!</v>
      </c>
      <c r="AE33" s="4" t="e">
        <f t="shared" si="10"/>
        <v>#DIV/0!</v>
      </c>
      <c r="AF33" s="4" t="e">
        <f t="shared" si="10"/>
        <v>#DIV/0!</v>
      </c>
      <c r="AG33" s="4" t="e">
        <f t="shared" si="10"/>
        <v>#DIV/0!</v>
      </c>
      <c r="AH33" s="4" t="e">
        <f t="shared" si="10"/>
        <v>#DIV/0!</v>
      </c>
      <c r="AI33" s="4" t="e">
        <f t="shared" si="10"/>
        <v>#DIV/0!</v>
      </c>
      <c r="AJ33" s="4" t="e">
        <f t="shared" si="10"/>
        <v>#DIV/0!</v>
      </c>
      <c r="AK33" s="4" t="e">
        <f t="shared" si="10"/>
        <v>#DIV/0!</v>
      </c>
      <c r="AL33" s="4" t="e">
        <f t="shared" si="10"/>
        <v>#DIV/0!</v>
      </c>
      <c r="AM33" s="4" t="e">
        <f t="shared" si="10"/>
        <v>#DIV/0!</v>
      </c>
      <c r="AN33" s="4" t="e">
        <f t="shared" si="10"/>
        <v>#DIV/0!</v>
      </c>
      <c r="AO33" s="4" t="e">
        <f t="shared" si="10"/>
        <v>#DIV/0!</v>
      </c>
      <c r="AP33" s="4" t="e">
        <f t="shared" si="10"/>
        <v>#DIV/0!</v>
      </c>
      <c r="AQ33" s="4" t="e">
        <f t="shared" si="10"/>
        <v>#DIV/0!</v>
      </c>
      <c r="AR33" s="4" t="e">
        <f t="shared" si="10"/>
        <v>#DIV/0!</v>
      </c>
    </row>
    <row r="34" spans="1:44" s="1" customFormat="1" x14ac:dyDescent="0.25">
      <c r="B34" s="59" t="s">
        <v>17</v>
      </c>
      <c r="C34" s="60" t="s">
        <v>7</v>
      </c>
      <c r="E34"/>
      <c r="F34" s="61">
        <f>+F30+F33</f>
        <v>0</v>
      </c>
      <c r="G34" s="61" t="e">
        <f t="shared" ref="G34:AR34" si="11">+G30+G33</f>
        <v>#DIV/0!</v>
      </c>
      <c r="H34" s="61" t="e">
        <f t="shared" si="11"/>
        <v>#DIV/0!</v>
      </c>
      <c r="I34" s="61" t="e">
        <f t="shared" si="11"/>
        <v>#DIV/0!</v>
      </c>
      <c r="J34" s="61" t="e">
        <f t="shared" si="11"/>
        <v>#DIV/0!</v>
      </c>
      <c r="K34" s="61" t="e">
        <f t="shared" si="11"/>
        <v>#DIV/0!</v>
      </c>
      <c r="L34" s="61" t="e">
        <f t="shared" si="11"/>
        <v>#DIV/0!</v>
      </c>
      <c r="M34" s="61" t="e">
        <f t="shared" si="11"/>
        <v>#DIV/0!</v>
      </c>
      <c r="N34" s="61" t="e">
        <f t="shared" si="11"/>
        <v>#DIV/0!</v>
      </c>
      <c r="O34" s="61" t="e">
        <f t="shared" si="11"/>
        <v>#DIV/0!</v>
      </c>
      <c r="P34" s="61" t="e">
        <f t="shared" si="11"/>
        <v>#DIV/0!</v>
      </c>
      <c r="Q34" s="61" t="e">
        <f t="shared" si="11"/>
        <v>#DIV/0!</v>
      </c>
      <c r="R34" s="61" t="e">
        <f t="shared" si="11"/>
        <v>#DIV/0!</v>
      </c>
      <c r="S34" s="61" t="e">
        <f t="shared" si="11"/>
        <v>#DIV/0!</v>
      </c>
      <c r="T34" s="61" t="e">
        <f t="shared" si="11"/>
        <v>#DIV/0!</v>
      </c>
      <c r="U34" s="61" t="e">
        <f t="shared" si="11"/>
        <v>#DIV/0!</v>
      </c>
      <c r="V34" s="61" t="e">
        <f t="shared" si="11"/>
        <v>#DIV/0!</v>
      </c>
      <c r="W34" s="61" t="e">
        <f t="shared" si="11"/>
        <v>#DIV/0!</v>
      </c>
      <c r="X34" s="61" t="e">
        <f t="shared" si="11"/>
        <v>#DIV/0!</v>
      </c>
      <c r="Y34" s="61" t="e">
        <f t="shared" si="11"/>
        <v>#DIV/0!</v>
      </c>
      <c r="Z34" s="61" t="e">
        <f t="shared" si="11"/>
        <v>#DIV/0!</v>
      </c>
      <c r="AA34" s="61" t="e">
        <f t="shared" si="11"/>
        <v>#DIV/0!</v>
      </c>
      <c r="AB34" s="61" t="e">
        <f t="shared" si="11"/>
        <v>#DIV/0!</v>
      </c>
      <c r="AC34" s="61" t="e">
        <f t="shared" si="11"/>
        <v>#DIV/0!</v>
      </c>
      <c r="AD34" s="61" t="e">
        <f t="shared" si="11"/>
        <v>#DIV/0!</v>
      </c>
      <c r="AE34" s="61" t="e">
        <f t="shared" si="11"/>
        <v>#DIV/0!</v>
      </c>
      <c r="AF34" s="61" t="e">
        <f t="shared" si="11"/>
        <v>#DIV/0!</v>
      </c>
      <c r="AG34" s="61" t="e">
        <f t="shared" si="11"/>
        <v>#DIV/0!</v>
      </c>
      <c r="AH34" s="61" t="e">
        <f t="shared" si="11"/>
        <v>#DIV/0!</v>
      </c>
      <c r="AI34" s="61" t="e">
        <f t="shared" si="11"/>
        <v>#DIV/0!</v>
      </c>
      <c r="AJ34" s="61" t="e">
        <f t="shared" si="11"/>
        <v>#DIV/0!</v>
      </c>
      <c r="AK34" s="61" t="e">
        <f t="shared" si="11"/>
        <v>#DIV/0!</v>
      </c>
      <c r="AL34" s="61" t="e">
        <f t="shared" si="11"/>
        <v>#DIV/0!</v>
      </c>
      <c r="AM34" s="61" t="e">
        <f t="shared" si="11"/>
        <v>#DIV/0!</v>
      </c>
      <c r="AN34" s="61" t="e">
        <f t="shared" si="11"/>
        <v>#DIV/0!</v>
      </c>
      <c r="AO34" s="61" t="e">
        <f t="shared" si="11"/>
        <v>#DIV/0!</v>
      </c>
      <c r="AP34" s="61" t="e">
        <f t="shared" si="11"/>
        <v>#DIV/0!</v>
      </c>
      <c r="AQ34" s="61" t="e">
        <f t="shared" si="11"/>
        <v>#DIV/0!</v>
      </c>
      <c r="AR34" s="61" t="e">
        <f t="shared" si="11"/>
        <v>#DIV/0!</v>
      </c>
    </row>
    <row r="35" spans="1:44" customFormat="1" x14ac:dyDescent="0.25">
      <c r="A35" s="1"/>
      <c r="B35" t="s">
        <v>18</v>
      </c>
      <c r="C35" s="47" t="s">
        <v>7</v>
      </c>
      <c r="D35" s="64">
        <f>'Investment Scenario'!B19</f>
        <v>0.19</v>
      </c>
      <c r="F35" s="4">
        <f>MIN(-F34*$D$35,0)</f>
        <v>0</v>
      </c>
      <c r="G35" s="4" t="e">
        <f t="shared" ref="G35:AR35" si="12">MIN(-G34*$D$35,0)</f>
        <v>#DIV/0!</v>
      </c>
      <c r="H35" s="4" t="e">
        <f t="shared" si="12"/>
        <v>#DIV/0!</v>
      </c>
      <c r="I35" s="4" t="e">
        <f t="shared" si="12"/>
        <v>#DIV/0!</v>
      </c>
      <c r="J35" s="4" t="e">
        <f t="shared" si="12"/>
        <v>#DIV/0!</v>
      </c>
      <c r="K35" s="4" t="e">
        <f t="shared" si="12"/>
        <v>#DIV/0!</v>
      </c>
      <c r="L35" s="4" t="e">
        <f t="shared" si="12"/>
        <v>#DIV/0!</v>
      </c>
      <c r="M35" s="4" t="e">
        <f t="shared" si="12"/>
        <v>#DIV/0!</v>
      </c>
      <c r="N35" s="4" t="e">
        <f t="shared" si="12"/>
        <v>#DIV/0!</v>
      </c>
      <c r="O35" s="4" t="e">
        <f t="shared" si="12"/>
        <v>#DIV/0!</v>
      </c>
      <c r="P35" s="4" t="e">
        <f t="shared" si="12"/>
        <v>#DIV/0!</v>
      </c>
      <c r="Q35" s="4" t="e">
        <f t="shared" si="12"/>
        <v>#DIV/0!</v>
      </c>
      <c r="R35" s="4" t="e">
        <f t="shared" si="12"/>
        <v>#DIV/0!</v>
      </c>
      <c r="S35" s="4" t="e">
        <f t="shared" si="12"/>
        <v>#DIV/0!</v>
      </c>
      <c r="T35" s="4" t="e">
        <f t="shared" si="12"/>
        <v>#DIV/0!</v>
      </c>
      <c r="U35" s="4" t="e">
        <f t="shared" si="12"/>
        <v>#DIV/0!</v>
      </c>
      <c r="V35" s="4" t="e">
        <f t="shared" si="12"/>
        <v>#DIV/0!</v>
      </c>
      <c r="W35" s="4" t="e">
        <f t="shared" si="12"/>
        <v>#DIV/0!</v>
      </c>
      <c r="X35" s="4" t="e">
        <f t="shared" si="12"/>
        <v>#DIV/0!</v>
      </c>
      <c r="Y35" s="4" t="e">
        <f t="shared" si="12"/>
        <v>#DIV/0!</v>
      </c>
      <c r="Z35" s="4" t="e">
        <f t="shared" si="12"/>
        <v>#DIV/0!</v>
      </c>
      <c r="AA35" s="4" t="e">
        <f t="shared" si="12"/>
        <v>#DIV/0!</v>
      </c>
      <c r="AB35" s="4" t="e">
        <f t="shared" si="12"/>
        <v>#DIV/0!</v>
      </c>
      <c r="AC35" s="4" t="e">
        <f t="shared" si="12"/>
        <v>#DIV/0!</v>
      </c>
      <c r="AD35" s="4" t="e">
        <f t="shared" si="12"/>
        <v>#DIV/0!</v>
      </c>
      <c r="AE35" s="4" t="e">
        <f t="shared" si="12"/>
        <v>#DIV/0!</v>
      </c>
      <c r="AF35" s="4" t="e">
        <f t="shared" si="12"/>
        <v>#DIV/0!</v>
      </c>
      <c r="AG35" s="4" t="e">
        <f t="shared" si="12"/>
        <v>#DIV/0!</v>
      </c>
      <c r="AH35" s="4" t="e">
        <f t="shared" si="12"/>
        <v>#DIV/0!</v>
      </c>
      <c r="AI35" s="4" t="e">
        <f t="shared" si="12"/>
        <v>#DIV/0!</v>
      </c>
      <c r="AJ35" s="4" t="e">
        <f t="shared" si="12"/>
        <v>#DIV/0!</v>
      </c>
      <c r="AK35" s="4" t="e">
        <f t="shared" si="12"/>
        <v>#DIV/0!</v>
      </c>
      <c r="AL35" s="4" t="e">
        <f t="shared" si="12"/>
        <v>#DIV/0!</v>
      </c>
      <c r="AM35" s="4" t="e">
        <f t="shared" si="12"/>
        <v>#DIV/0!</v>
      </c>
      <c r="AN35" s="4" t="e">
        <f t="shared" si="12"/>
        <v>#DIV/0!</v>
      </c>
      <c r="AO35" s="4" t="e">
        <f t="shared" si="12"/>
        <v>#DIV/0!</v>
      </c>
      <c r="AP35" s="4" t="e">
        <f t="shared" si="12"/>
        <v>#DIV/0!</v>
      </c>
      <c r="AQ35" s="4" t="e">
        <f t="shared" si="12"/>
        <v>#DIV/0!</v>
      </c>
      <c r="AR35" s="4" t="e">
        <f t="shared" si="12"/>
        <v>#DIV/0!</v>
      </c>
    </row>
    <row r="36" spans="1:44" s="1" customFormat="1" x14ac:dyDescent="0.25">
      <c r="B36" s="59" t="s">
        <v>19</v>
      </c>
      <c r="C36" s="60" t="s">
        <v>7</v>
      </c>
      <c r="E36"/>
      <c r="F36" s="61">
        <f>SUM(F34:F35)</f>
        <v>0</v>
      </c>
      <c r="G36" s="61" t="e">
        <f t="shared" ref="G36:AR36" si="13">SUM(G34:G35)</f>
        <v>#DIV/0!</v>
      </c>
      <c r="H36" s="61" t="e">
        <f t="shared" si="13"/>
        <v>#DIV/0!</v>
      </c>
      <c r="I36" s="61" t="e">
        <f t="shared" si="13"/>
        <v>#DIV/0!</v>
      </c>
      <c r="J36" s="61" t="e">
        <f t="shared" si="13"/>
        <v>#DIV/0!</v>
      </c>
      <c r="K36" s="61" t="e">
        <f t="shared" si="13"/>
        <v>#DIV/0!</v>
      </c>
      <c r="L36" s="61" t="e">
        <f t="shared" si="13"/>
        <v>#DIV/0!</v>
      </c>
      <c r="M36" s="61" t="e">
        <f t="shared" si="13"/>
        <v>#DIV/0!</v>
      </c>
      <c r="N36" s="61" t="e">
        <f t="shared" si="13"/>
        <v>#DIV/0!</v>
      </c>
      <c r="O36" s="61" t="e">
        <f t="shared" si="13"/>
        <v>#DIV/0!</v>
      </c>
      <c r="P36" s="61" t="e">
        <f t="shared" si="13"/>
        <v>#DIV/0!</v>
      </c>
      <c r="Q36" s="61" t="e">
        <f t="shared" si="13"/>
        <v>#DIV/0!</v>
      </c>
      <c r="R36" s="61" t="e">
        <f t="shared" si="13"/>
        <v>#DIV/0!</v>
      </c>
      <c r="S36" s="61" t="e">
        <f t="shared" si="13"/>
        <v>#DIV/0!</v>
      </c>
      <c r="T36" s="61" t="e">
        <f t="shared" si="13"/>
        <v>#DIV/0!</v>
      </c>
      <c r="U36" s="61" t="e">
        <f t="shared" si="13"/>
        <v>#DIV/0!</v>
      </c>
      <c r="V36" s="61" t="e">
        <f t="shared" si="13"/>
        <v>#DIV/0!</v>
      </c>
      <c r="W36" s="61" t="e">
        <f t="shared" si="13"/>
        <v>#DIV/0!</v>
      </c>
      <c r="X36" s="61" t="e">
        <f t="shared" si="13"/>
        <v>#DIV/0!</v>
      </c>
      <c r="Y36" s="61" t="e">
        <f t="shared" si="13"/>
        <v>#DIV/0!</v>
      </c>
      <c r="Z36" s="61" t="e">
        <f t="shared" si="13"/>
        <v>#DIV/0!</v>
      </c>
      <c r="AA36" s="61" t="e">
        <f t="shared" si="13"/>
        <v>#DIV/0!</v>
      </c>
      <c r="AB36" s="61" t="e">
        <f t="shared" si="13"/>
        <v>#DIV/0!</v>
      </c>
      <c r="AC36" s="61" t="e">
        <f t="shared" si="13"/>
        <v>#DIV/0!</v>
      </c>
      <c r="AD36" s="61" t="e">
        <f t="shared" si="13"/>
        <v>#DIV/0!</v>
      </c>
      <c r="AE36" s="61" t="e">
        <f t="shared" si="13"/>
        <v>#DIV/0!</v>
      </c>
      <c r="AF36" s="61" t="e">
        <f t="shared" si="13"/>
        <v>#DIV/0!</v>
      </c>
      <c r="AG36" s="61" t="e">
        <f t="shared" si="13"/>
        <v>#DIV/0!</v>
      </c>
      <c r="AH36" s="61" t="e">
        <f t="shared" si="13"/>
        <v>#DIV/0!</v>
      </c>
      <c r="AI36" s="61" t="e">
        <f t="shared" si="13"/>
        <v>#DIV/0!</v>
      </c>
      <c r="AJ36" s="61" t="e">
        <f t="shared" si="13"/>
        <v>#DIV/0!</v>
      </c>
      <c r="AK36" s="61" t="e">
        <f t="shared" si="13"/>
        <v>#DIV/0!</v>
      </c>
      <c r="AL36" s="61" t="e">
        <f t="shared" si="13"/>
        <v>#DIV/0!</v>
      </c>
      <c r="AM36" s="61" t="e">
        <f t="shared" si="13"/>
        <v>#DIV/0!</v>
      </c>
      <c r="AN36" s="61" t="e">
        <f t="shared" si="13"/>
        <v>#DIV/0!</v>
      </c>
      <c r="AO36" s="61" t="e">
        <f t="shared" si="13"/>
        <v>#DIV/0!</v>
      </c>
      <c r="AP36" s="61" t="e">
        <f t="shared" si="13"/>
        <v>#DIV/0!</v>
      </c>
      <c r="AQ36" s="61" t="e">
        <f t="shared" si="13"/>
        <v>#DIV/0!</v>
      </c>
      <c r="AR36" s="61" t="e">
        <f t="shared" si="13"/>
        <v>#DIV/0!</v>
      </c>
    </row>
    <row r="37" spans="1:44" customFormat="1" x14ac:dyDescent="0.25">
      <c r="C37" s="47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44" customFormat="1" x14ac:dyDescent="0.25">
      <c r="A38" s="1" t="s">
        <v>20</v>
      </c>
      <c r="C38" s="60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44" s="1" customFormat="1" x14ac:dyDescent="0.25">
      <c r="B39" s="46" t="s">
        <v>9</v>
      </c>
      <c r="C39" s="47" t="s">
        <v>7</v>
      </c>
      <c r="E39"/>
      <c r="F39" s="4">
        <f>F27</f>
        <v>0</v>
      </c>
      <c r="G39" s="4">
        <f t="shared" ref="G39:AR39" si="14">G27</f>
        <v>0</v>
      </c>
      <c r="H39" s="4">
        <f t="shared" si="14"/>
        <v>0</v>
      </c>
      <c r="I39" s="4">
        <f t="shared" si="14"/>
        <v>0</v>
      </c>
      <c r="J39" s="4">
        <f t="shared" si="14"/>
        <v>0</v>
      </c>
      <c r="K39" s="4">
        <f t="shared" si="14"/>
        <v>0</v>
      </c>
      <c r="L39" s="4">
        <f t="shared" si="14"/>
        <v>0</v>
      </c>
      <c r="M39" s="4">
        <f t="shared" si="14"/>
        <v>0</v>
      </c>
      <c r="N39" s="4">
        <f t="shared" si="14"/>
        <v>0</v>
      </c>
      <c r="O39" s="4">
        <f t="shared" si="14"/>
        <v>0</v>
      </c>
      <c r="P39" s="4">
        <f t="shared" si="14"/>
        <v>0</v>
      </c>
      <c r="Q39" s="4">
        <f t="shared" si="14"/>
        <v>0</v>
      </c>
      <c r="R39" s="4">
        <f t="shared" si="14"/>
        <v>0</v>
      </c>
      <c r="S39" s="4">
        <f t="shared" si="14"/>
        <v>0</v>
      </c>
      <c r="T39" s="4">
        <f t="shared" si="14"/>
        <v>0</v>
      </c>
      <c r="U39" s="4">
        <f t="shared" si="14"/>
        <v>0</v>
      </c>
      <c r="V39" s="4">
        <f t="shared" si="14"/>
        <v>0</v>
      </c>
      <c r="W39" s="4">
        <f t="shared" si="14"/>
        <v>0</v>
      </c>
      <c r="X39" s="4">
        <f t="shared" si="14"/>
        <v>0</v>
      </c>
      <c r="Y39" s="4">
        <f t="shared" si="14"/>
        <v>0</v>
      </c>
      <c r="Z39" s="4">
        <f t="shared" si="14"/>
        <v>0</v>
      </c>
      <c r="AA39" s="4">
        <f t="shared" si="14"/>
        <v>0</v>
      </c>
      <c r="AB39" s="4">
        <f t="shared" si="14"/>
        <v>0</v>
      </c>
      <c r="AC39" s="4">
        <f t="shared" si="14"/>
        <v>0</v>
      </c>
      <c r="AD39" s="4">
        <f t="shared" si="14"/>
        <v>0</v>
      </c>
      <c r="AE39" s="4">
        <f t="shared" si="14"/>
        <v>0</v>
      </c>
      <c r="AF39" s="4">
        <f t="shared" si="14"/>
        <v>0</v>
      </c>
      <c r="AG39" s="4">
        <f t="shared" si="14"/>
        <v>0</v>
      </c>
      <c r="AH39" s="4">
        <f t="shared" si="14"/>
        <v>0</v>
      </c>
      <c r="AI39" s="4">
        <f t="shared" si="14"/>
        <v>0</v>
      </c>
      <c r="AJ39" s="4">
        <f t="shared" si="14"/>
        <v>0</v>
      </c>
      <c r="AK39" s="4">
        <f t="shared" si="14"/>
        <v>0</v>
      </c>
      <c r="AL39" s="4">
        <f t="shared" si="14"/>
        <v>0</v>
      </c>
      <c r="AM39" s="4">
        <f t="shared" si="14"/>
        <v>0</v>
      </c>
      <c r="AN39" s="4">
        <f t="shared" si="14"/>
        <v>0</v>
      </c>
      <c r="AO39" s="4">
        <f t="shared" si="14"/>
        <v>0</v>
      </c>
      <c r="AP39" s="4">
        <f t="shared" si="14"/>
        <v>0</v>
      </c>
      <c r="AQ39" s="4">
        <f t="shared" si="14"/>
        <v>0</v>
      </c>
      <c r="AR39" s="4">
        <f t="shared" si="14"/>
        <v>0</v>
      </c>
    </row>
    <row r="40" spans="1:44" customFormat="1" x14ac:dyDescent="0.25">
      <c r="B40" t="s">
        <v>22</v>
      </c>
      <c r="C40" s="47" t="s">
        <v>7</v>
      </c>
      <c r="D40" s="61">
        <f>SUM(F40:AR40)</f>
        <v>0</v>
      </c>
      <c r="F40" s="97">
        <f>-'Counterfactual scenario'!E51/1000000</f>
        <v>0</v>
      </c>
      <c r="G40" s="97">
        <f>-'Counterfactual scenario'!F51/1000000</f>
        <v>0</v>
      </c>
      <c r="H40" s="97">
        <f>-'Counterfactual scenario'!G51/1000000</f>
        <v>0</v>
      </c>
      <c r="I40" s="97">
        <f>-'Counterfactual scenario'!H51/1000000</f>
        <v>0</v>
      </c>
      <c r="J40" s="97">
        <f>-'Counterfactual scenario'!I51/1000000</f>
        <v>0</v>
      </c>
      <c r="K40" s="97">
        <f>-'Counterfactual scenario'!J51/1000000</f>
        <v>0</v>
      </c>
      <c r="L40" s="97">
        <f>-'Counterfactual scenario'!K51/1000000</f>
        <v>0</v>
      </c>
      <c r="M40" s="97">
        <f>-'Counterfactual scenario'!L51/1000000</f>
        <v>0</v>
      </c>
      <c r="N40" s="97">
        <f>-'Counterfactual scenario'!M51/1000000</f>
        <v>0</v>
      </c>
      <c r="O40" s="97">
        <f>-'Counterfactual scenario'!N51/1000000</f>
        <v>0</v>
      </c>
      <c r="P40" s="97">
        <f>-'Counterfactual scenario'!O51/1000000</f>
        <v>0</v>
      </c>
      <c r="Q40" s="97">
        <f>-'Counterfactual scenario'!P51/1000000</f>
        <v>0</v>
      </c>
      <c r="R40" s="97">
        <f>-'Counterfactual scenario'!Q51/1000000</f>
        <v>0</v>
      </c>
      <c r="S40" s="97">
        <f>-'Counterfactual scenario'!R51/1000000</f>
        <v>0</v>
      </c>
      <c r="T40" s="97">
        <f>-'Counterfactual scenario'!S51/1000000</f>
        <v>0</v>
      </c>
      <c r="U40" s="97">
        <f>-'Counterfactual scenario'!T51/1000000</f>
        <v>0</v>
      </c>
      <c r="V40" s="97">
        <f>-'Counterfactual scenario'!U51/1000000</f>
        <v>0</v>
      </c>
      <c r="W40" s="97">
        <f>-'Counterfactual scenario'!V51/1000000</f>
        <v>0</v>
      </c>
      <c r="X40" s="97">
        <f>-'Counterfactual scenario'!W51/1000000</f>
        <v>0</v>
      </c>
      <c r="Y40" s="97">
        <f>-'Counterfactual scenario'!X51/1000000</f>
        <v>0</v>
      </c>
      <c r="Z40" s="97">
        <f>-'Counterfactual scenario'!Y51/1000000</f>
        <v>0</v>
      </c>
      <c r="AA40" s="97">
        <f>-'Counterfactual scenario'!Z51/1000000</f>
        <v>0</v>
      </c>
      <c r="AB40" s="97">
        <f>-'Counterfactual scenario'!AA51/1000000</f>
        <v>0</v>
      </c>
      <c r="AC40" s="97">
        <f>-'Counterfactual scenario'!AB51/1000000</f>
        <v>0</v>
      </c>
      <c r="AD40" s="97">
        <f>-'Counterfactual scenario'!AC51/1000000</f>
        <v>0</v>
      </c>
      <c r="AE40" s="97">
        <f>-'Counterfactual scenario'!AD51/1000000</f>
        <v>0</v>
      </c>
      <c r="AF40" s="97">
        <f>-'Counterfactual scenario'!AE51/1000000</f>
        <v>0</v>
      </c>
      <c r="AG40" s="97">
        <f>-'Counterfactual scenario'!AF51/1000000</f>
        <v>0</v>
      </c>
      <c r="AH40" s="97">
        <f>-'Counterfactual scenario'!AG51/1000000</f>
        <v>0</v>
      </c>
      <c r="AI40" s="97">
        <f>-'Counterfactual scenario'!AH51/1000000</f>
        <v>0</v>
      </c>
      <c r="AJ40" s="97">
        <f>-'Counterfactual scenario'!AI51/1000000</f>
        <v>0</v>
      </c>
      <c r="AK40" s="97">
        <f>-'Counterfactual scenario'!AJ51/1000000</f>
        <v>0</v>
      </c>
      <c r="AL40" s="97">
        <f>-'Counterfactual scenario'!AK51/1000000</f>
        <v>0</v>
      </c>
      <c r="AM40" s="97">
        <f>-'Counterfactual scenario'!AL51/1000000</f>
        <v>0</v>
      </c>
      <c r="AN40" s="97">
        <f>-'Counterfactual scenario'!AM51/1000000</f>
        <v>0</v>
      </c>
      <c r="AO40" s="97">
        <f>-'Counterfactual scenario'!AN51/1000000</f>
        <v>0</v>
      </c>
      <c r="AP40" s="97">
        <f>-'Counterfactual scenario'!AO51/1000000</f>
        <v>0</v>
      </c>
      <c r="AQ40" s="97">
        <f>-'Counterfactual scenario'!AP51/1000000</f>
        <v>0</v>
      </c>
      <c r="AR40" s="97">
        <f>-'Counterfactual scenario'!AQ51/1000000</f>
        <v>0</v>
      </c>
    </row>
    <row r="41" spans="1:44" customFormat="1" x14ac:dyDescent="0.25">
      <c r="B41" t="s">
        <v>24</v>
      </c>
      <c r="C41" s="47" t="s">
        <v>25</v>
      </c>
      <c r="D41" s="94">
        <f>'Counterfactual scenario'!B50</f>
        <v>0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</row>
    <row r="42" spans="1:44" customFormat="1" x14ac:dyDescent="0.25">
      <c r="B42" t="s">
        <v>26</v>
      </c>
      <c r="C42" s="47" t="s">
        <v>7</v>
      </c>
      <c r="F42" s="4">
        <f>MIN(-F30*$D$35,0)</f>
        <v>0</v>
      </c>
      <c r="G42" s="4">
        <f t="shared" ref="G42:AR42" si="15">MIN(-G30*$D$35,0)</f>
        <v>0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0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0</v>
      </c>
      <c r="P42" s="4">
        <f t="shared" si="15"/>
        <v>0</v>
      </c>
      <c r="Q42" s="4">
        <f t="shared" si="15"/>
        <v>0</v>
      </c>
      <c r="R42" s="4">
        <f t="shared" si="15"/>
        <v>0</v>
      </c>
      <c r="S42" s="4">
        <f t="shared" si="15"/>
        <v>0</v>
      </c>
      <c r="T42" s="4">
        <f t="shared" si="15"/>
        <v>0</v>
      </c>
      <c r="U42" s="4">
        <f t="shared" si="15"/>
        <v>0</v>
      </c>
      <c r="V42" s="4">
        <f t="shared" si="15"/>
        <v>0</v>
      </c>
      <c r="W42" s="4">
        <f t="shared" si="15"/>
        <v>0</v>
      </c>
      <c r="X42" s="4">
        <f t="shared" si="15"/>
        <v>0</v>
      </c>
      <c r="Y42" s="4">
        <f t="shared" si="15"/>
        <v>0</v>
      </c>
      <c r="Z42" s="4">
        <f t="shared" si="15"/>
        <v>0</v>
      </c>
      <c r="AA42" s="4">
        <f t="shared" si="15"/>
        <v>0</v>
      </c>
      <c r="AB42" s="4">
        <f t="shared" si="15"/>
        <v>0</v>
      </c>
      <c r="AC42" s="4">
        <f t="shared" si="15"/>
        <v>0</v>
      </c>
      <c r="AD42" s="4">
        <f t="shared" si="15"/>
        <v>0</v>
      </c>
      <c r="AE42" s="4">
        <f t="shared" si="15"/>
        <v>0</v>
      </c>
      <c r="AF42" s="4">
        <f t="shared" si="15"/>
        <v>0</v>
      </c>
      <c r="AG42" s="4">
        <f t="shared" si="15"/>
        <v>0</v>
      </c>
      <c r="AH42" s="4">
        <f t="shared" si="15"/>
        <v>0</v>
      </c>
      <c r="AI42" s="4">
        <f t="shared" si="15"/>
        <v>0</v>
      </c>
      <c r="AJ42" s="4">
        <f t="shared" si="15"/>
        <v>0</v>
      </c>
      <c r="AK42" s="4">
        <f t="shared" si="15"/>
        <v>0</v>
      </c>
      <c r="AL42" s="4">
        <f t="shared" si="15"/>
        <v>0</v>
      </c>
      <c r="AM42" s="4">
        <f t="shared" si="15"/>
        <v>0</v>
      </c>
      <c r="AN42" s="4">
        <f t="shared" si="15"/>
        <v>0</v>
      </c>
      <c r="AO42" s="4">
        <f t="shared" si="15"/>
        <v>0</v>
      </c>
      <c r="AP42" s="4">
        <f t="shared" si="15"/>
        <v>0</v>
      </c>
      <c r="AQ42" s="4">
        <f t="shared" si="15"/>
        <v>0</v>
      </c>
      <c r="AR42" s="4">
        <f t="shared" si="15"/>
        <v>0</v>
      </c>
    </row>
    <row r="43" spans="1:44" customFormat="1" x14ac:dyDescent="0.25">
      <c r="B43" s="45" t="s">
        <v>129</v>
      </c>
      <c r="C43" s="170" t="s">
        <v>7</v>
      </c>
      <c r="D43" s="45"/>
      <c r="E43" s="45"/>
      <c r="F43" s="171" t="str">
        <f>IF(F$3&gt;0,SUM(F39,F42),"")</f>
        <v/>
      </c>
      <c r="G43" s="171" t="str">
        <f>IF(G$3&gt;0,SUM(G39,G42),"")</f>
        <v/>
      </c>
      <c r="H43" s="171" t="str">
        <f t="shared" ref="H43:AR43" si="16">IF(H$3&gt;0,SUM(H39,H42),"")</f>
        <v/>
      </c>
      <c r="I43" s="171" t="str">
        <f t="shared" si="16"/>
        <v/>
      </c>
      <c r="J43" s="171" t="str">
        <f t="shared" si="16"/>
        <v/>
      </c>
      <c r="K43" s="171" t="str">
        <f t="shared" si="16"/>
        <v/>
      </c>
      <c r="L43" s="171" t="str">
        <f t="shared" si="16"/>
        <v/>
      </c>
      <c r="M43" s="171" t="str">
        <f t="shared" si="16"/>
        <v/>
      </c>
      <c r="N43" s="171" t="str">
        <f t="shared" si="16"/>
        <v/>
      </c>
      <c r="O43" s="171" t="str">
        <f t="shared" si="16"/>
        <v/>
      </c>
      <c r="P43" s="171" t="str">
        <f t="shared" si="16"/>
        <v/>
      </c>
      <c r="Q43" s="171" t="str">
        <f t="shared" si="16"/>
        <v/>
      </c>
      <c r="R43" s="171" t="str">
        <f t="shared" si="16"/>
        <v/>
      </c>
      <c r="S43" s="171" t="str">
        <f t="shared" si="16"/>
        <v/>
      </c>
      <c r="T43" s="171" t="str">
        <f t="shared" si="16"/>
        <v/>
      </c>
      <c r="U43" s="171" t="str">
        <f t="shared" si="16"/>
        <v/>
      </c>
      <c r="V43" s="171" t="str">
        <f t="shared" si="16"/>
        <v/>
      </c>
      <c r="W43" s="171" t="str">
        <f t="shared" si="16"/>
        <v/>
      </c>
      <c r="X43" s="171" t="str">
        <f t="shared" si="16"/>
        <v/>
      </c>
      <c r="Y43" s="171" t="str">
        <f t="shared" si="16"/>
        <v/>
      </c>
      <c r="Z43" s="171" t="str">
        <f t="shared" si="16"/>
        <v/>
      </c>
      <c r="AA43" s="171" t="str">
        <f t="shared" si="16"/>
        <v/>
      </c>
      <c r="AB43" s="171" t="str">
        <f t="shared" si="16"/>
        <v/>
      </c>
      <c r="AC43" s="171" t="str">
        <f t="shared" si="16"/>
        <v/>
      </c>
      <c r="AD43" s="171" t="str">
        <f t="shared" si="16"/>
        <v/>
      </c>
      <c r="AE43" s="171" t="str">
        <f t="shared" si="16"/>
        <v/>
      </c>
      <c r="AF43" s="171" t="str">
        <f t="shared" si="16"/>
        <v/>
      </c>
      <c r="AG43" s="171" t="str">
        <f t="shared" si="16"/>
        <v/>
      </c>
      <c r="AH43" s="171" t="str">
        <f t="shared" si="16"/>
        <v/>
      </c>
      <c r="AI43" s="171" t="str">
        <f t="shared" si="16"/>
        <v/>
      </c>
      <c r="AJ43" s="171" t="str">
        <f t="shared" si="16"/>
        <v/>
      </c>
      <c r="AK43" s="171" t="str">
        <f t="shared" si="16"/>
        <v/>
      </c>
      <c r="AL43" s="171" t="str">
        <f t="shared" si="16"/>
        <v/>
      </c>
      <c r="AM43" s="171" t="str">
        <f t="shared" si="16"/>
        <v/>
      </c>
      <c r="AN43" s="171" t="str">
        <f t="shared" si="16"/>
        <v/>
      </c>
      <c r="AO43" s="171" t="str">
        <f t="shared" si="16"/>
        <v/>
      </c>
      <c r="AP43" s="171" t="str">
        <f t="shared" si="16"/>
        <v/>
      </c>
      <c r="AQ43" s="171" t="str">
        <f t="shared" si="16"/>
        <v/>
      </c>
      <c r="AR43" s="171" t="str">
        <f t="shared" si="16"/>
        <v/>
      </c>
    </row>
    <row r="44" spans="1:44" customFormat="1" x14ac:dyDescent="0.25">
      <c r="B44" s="45" t="s">
        <v>163</v>
      </c>
      <c r="C44" s="170" t="s">
        <v>7</v>
      </c>
      <c r="D44" s="45"/>
      <c r="E44" s="45"/>
      <c r="F44" s="171" t="str">
        <f>IF(AND(F$3&gt;0,F43&gt;=0),SUM(F39,F42),IF(AND(F$3&gt;0,F43&lt;0),0,""))</f>
        <v/>
      </c>
      <c r="G44" s="171" t="str">
        <f t="shared" ref="G44:AQ44" si="17">IF(AND(G$3&gt;0,G43&gt;=0),SUM(G39,G42),IF(AND(G$3&gt;0,G43&lt;0),0,""))</f>
        <v/>
      </c>
      <c r="H44" s="171" t="str">
        <f t="shared" si="17"/>
        <v/>
      </c>
      <c r="I44" s="171" t="str">
        <f t="shared" si="17"/>
        <v/>
      </c>
      <c r="J44" s="171" t="str">
        <f t="shared" si="17"/>
        <v/>
      </c>
      <c r="K44" s="171" t="str">
        <f t="shared" si="17"/>
        <v/>
      </c>
      <c r="L44" s="171" t="str">
        <f t="shared" si="17"/>
        <v/>
      </c>
      <c r="M44" s="171" t="str">
        <f t="shared" si="17"/>
        <v/>
      </c>
      <c r="N44" s="171" t="str">
        <f t="shared" si="17"/>
        <v/>
      </c>
      <c r="O44" s="171" t="str">
        <f t="shared" si="17"/>
        <v/>
      </c>
      <c r="P44" s="171" t="str">
        <f t="shared" si="17"/>
        <v/>
      </c>
      <c r="Q44" s="171" t="str">
        <f t="shared" si="17"/>
        <v/>
      </c>
      <c r="R44" s="171" t="str">
        <f t="shared" si="17"/>
        <v/>
      </c>
      <c r="S44" s="171" t="str">
        <f t="shared" si="17"/>
        <v/>
      </c>
      <c r="T44" s="171" t="str">
        <f t="shared" si="17"/>
        <v/>
      </c>
      <c r="U44" s="171" t="str">
        <f t="shared" si="17"/>
        <v/>
      </c>
      <c r="V44" s="171" t="str">
        <f t="shared" si="17"/>
        <v/>
      </c>
      <c r="W44" s="171" t="str">
        <f t="shared" si="17"/>
        <v/>
      </c>
      <c r="X44" s="171" t="str">
        <f t="shared" si="17"/>
        <v/>
      </c>
      <c r="Y44" s="171" t="str">
        <f t="shared" si="17"/>
        <v/>
      </c>
      <c r="Z44" s="171" t="str">
        <f t="shared" si="17"/>
        <v/>
      </c>
      <c r="AA44" s="171" t="str">
        <f t="shared" si="17"/>
        <v/>
      </c>
      <c r="AB44" s="171" t="str">
        <f t="shared" si="17"/>
        <v/>
      </c>
      <c r="AC44" s="171" t="str">
        <f t="shared" si="17"/>
        <v/>
      </c>
      <c r="AD44" s="171" t="str">
        <f t="shared" si="17"/>
        <v/>
      </c>
      <c r="AE44" s="171" t="str">
        <f t="shared" si="17"/>
        <v/>
      </c>
      <c r="AF44" s="171" t="str">
        <f t="shared" si="17"/>
        <v/>
      </c>
      <c r="AG44" s="171" t="str">
        <f t="shared" si="17"/>
        <v/>
      </c>
      <c r="AH44" s="171" t="str">
        <f t="shared" si="17"/>
        <v/>
      </c>
      <c r="AI44" s="171" t="str">
        <f t="shared" si="17"/>
        <v/>
      </c>
      <c r="AJ44" s="171" t="str">
        <f t="shared" si="17"/>
        <v/>
      </c>
      <c r="AK44" s="171" t="str">
        <f t="shared" si="17"/>
        <v/>
      </c>
      <c r="AL44" s="171" t="str">
        <f t="shared" si="17"/>
        <v/>
      </c>
      <c r="AM44" s="171" t="str">
        <f t="shared" si="17"/>
        <v/>
      </c>
      <c r="AN44" s="171" t="str">
        <f t="shared" si="17"/>
        <v/>
      </c>
      <c r="AO44" s="171" t="str">
        <f t="shared" si="17"/>
        <v/>
      </c>
      <c r="AP44" s="171" t="str">
        <f t="shared" si="17"/>
        <v/>
      </c>
      <c r="AQ44" s="171" t="str">
        <f t="shared" si="17"/>
        <v/>
      </c>
      <c r="AR44" s="171" t="str">
        <f>IF(AND(AR$3&gt;0,AR43&gt;=0),SUM(AR39,AR42),IF(AND(AR$3&gt;0,AR43&lt;0),0,""))</f>
        <v/>
      </c>
    </row>
    <row r="45" spans="1:44" customFormat="1" x14ac:dyDescent="0.25">
      <c r="B45" s="45" t="s">
        <v>130</v>
      </c>
      <c r="C45" s="170" t="s">
        <v>7</v>
      </c>
      <c r="D45" s="45"/>
      <c r="E45" s="45"/>
      <c r="F45" s="171" t="str">
        <f>IF(F40=0,"",F40)</f>
        <v/>
      </c>
      <c r="G45" s="171" t="str">
        <f>IF(G40=0,"",G40)</f>
        <v/>
      </c>
      <c r="H45" s="171" t="str">
        <f t="shared" ref="H45:AR45" si="18">IF(H40=0,"",H40)</f>
        <v/>
      </c>
      <c r="I45" s="171" t="str">
        <f t="shared" si="18"/>
        <v/>
      </c>
      <c r="J45" s="171" t="str">
        <f t="shared" si="18"/>
        <v/>
      </c>
      <c r="K45" s="171" t="str">
        <f t="shared" si="18"/>
        <v/>
      </c>
      <c r="L45" s="171" t="str">
        <f t="shared" si="18"/>
        <v/>
      </c>
      <c r="M45" s="171" t="str">
        <f t="shared" si="18"/>
        <v/>
      </c>
      <c r="N45" s="171" t="str">
        <f t="shared" si="18"/>
        <v/>
      </c>
      <c r="O45" s="171" t="str">
        <f t="shared" si="18"/>
        <v/>
      </c>
      <c r="P45" s="171" t="str">
        <f t="shared" si="18"/>
        <v/>
      </c>
      <c r="Q45" s="171" t="str">
        <f t="shared" si="18"/>
        <v/>
      </c>
      <c r="R45" s="171" t="str">
        <f t="shared" si="18"/>
        <v/>
      </c>
      <c r="S45" s="171" t="str">
        <f t="shared" si="18"/>
        <v/>
      </c>
      <c r="T45" s="171" t="str">
        <f t="shared" si="18"/>
        <v/>
      </c>
      <c r="U45" s="171" t="str">
        <f t="shared" si="18"/>
        <v/>
      </c>
      <c r="V45" s="171" t="str">
        <f t="shared" si="18"/>
        <v/>
      </c>
      <c r="W45" s="171" t="str">
        <f t="shared" si="18"/>
        <v/>
      </c>
      <c r="X45" s="171" t="str">
        <f t="shared" si="18"/>
        <v/>
      </c>
      <c r="Y45" s="171" t="str">
        <f t="shared" si="18"/>
        <v/>
      </c>
      <c r="Z45" s="171" t="str">
        <f t="shared" si="18"/>
        <v/>
      </c>
      <c r="AA45" s="171" t="str">
        <f t="shared" si="18"/>
        <v/>
      </c>
      <c r="AB45" s="171" t="str">
        <f t="shared" si="18"/>
        <v/>
      </c>
      <c r="AC45" s="171" t="str">
        <f t="shared" si="18"/>
        <v/>
      </c>
      <c r="AD45" s="171" t="str">
        <f t="shared" si="18"/>
        <v/>
      </c>
      <c r="AE45" s="171" t="str">
        <f t="shared" si="18"/>
        <v/>
      </c>
      <c r="AF45" s="171" t="str">
        <f t="shared" si="18"/>
        <v/>
      </c>
      <c r="AG45" s="171" t="str">
        <f t="shared" si="18"/>
        <v/>
      </c>
      <c r="AH45" s="171" t="str">
        <f t="shared" si="18"/>
        <v/>
      </c>
      <c r="AI45" s="171" t="str">
        <f t="shared" si="18"/>
        <v/>
      </c>
      <c r="AJ45" s="171" t="str">
        <f t="shared" si="18"/>
        <v/>
      </c>
      <c r="AK45" s="171" t="str">
        <f t="shared" si="18"/>
        <v/>
      </c>
      <c r="AL45" s="171" t="str">
        <f t="shared" si="18"/>
        <v/>
      </c>
      <c r="AM45" s="171" t="str">
        <f t="shared" si="18"/>
        <v/>
      </c>
      <c r="AN45" s="171" t="str">
        <f t="shared" si="18"/>
        <v/>
      </c>
      <c r="AO45" s="171" t="str">
        <f t="shared" si="18"/>
        <v/>
      </c>
      <c r="AP45" s="171" t="str">
        <f t="shared" si="18"/>
        <v/>
      </c>
      <c r="AQ45" s="171" t="str">
        <f t="shared" si="18"/>
        <v/>
      </c>
      <c r="AR45" s="171" t="str">
        <f t="shared" si="18"/>
        <v/>
      </c>
    </row>
    <row r="46" spans="1:44" customFormat="1" x14ac:dyDescent="0.25">
      <c r="B46" s="44" t="s">
        <v>131</v>
      </c>
      <c r="C46" s="65" t="s">
        <v>7</v>
      </c>
      <c r="D46" s="44"/>
      <c r="E46" s="44"/>
      <c r="F46" s="66">
        <f>SUM(F43,F45)</f>
        <v>0</v>
      </c>
      <c r="G46" s="66">
        <f>SUM(G43,G45)</f>
        <v>0</v>
      </c>
      <c r="H46" s="66">
        <f>SUM(H43,H45)</f>
        <v>0</v>
      </c>
      <c r="I46" s="66">
        <f>SUM(I43,I45)</f>
        <v>0</v>
      </c>
      <c r="J46" s="66">
        <f>SUM(J43,J45)</f>
        <v>0</v>
      </c>
      <c r="K46" s="66">
        <f t="shared" ref="K46:AR46" si="19">SUM(K43,K45)</f>
        <v>0</v>
      </c>
      <c r="L46" s="66">
        <f t="shared" si="19"/>
        <v>0</v>
      </c>
      <c r="M46" s="66">
        <f t="shared" si="19"/>
        <v>0</v>
      </c>
      <c r="N46" s="66">
        <f t="shared" si="19"/>
        <v>0</v>
      </c>
      <c r="O46" s="66">
        <f t="shared" si="19"/>
        <v>0</v>
      </c>
      <c r="P46" s="66">
        <f t="shared" si="19"/>
        <v>0</v>
      </c>
      <c r="Q46" s="66">
        <f t="shared" si="19"/>
        <v>0</v>
      </c>
      <c r="R46" s="66">
        <f t="shared" si="19"/>
        <v>0</v>
      </c>
      <c r="S46" s="66">
        <f t="shared" si="19"/>
        <v>0</v>
      </c>
      <c r="T46" s="66">
        <f t="shared" si="19"/>
        <v>0</v>
      </c>
      <c r="U46" s="66">
        <f t="shared" si="19"/>
        <v>0</v>
      </c>
      <c r="V46" s="66">
        <f t="shared" si="19"/>
        <v>0</v>
      </c>
      <c r="W46" s="66">
        <f t="shared" si="19"/>
        <v>0</v>
      </c>
      <c r="X46" s="66">
        <f t="shared" si="19"/>
        <v>0</v>
      </c>
      <c r="Y46" s="66">
        <f t="shared" si="19"/>
        <v>0</v>
      </c>
      <c r="Z46" s="66">
        <f t="shared" si="19"/>
        <v>0</v>
      </c>
      <c r="AA46" s="66">
        <f t="shared" si="19"/>
        <v>0</v>
      </c>
      <c r="AB46" s="66">
        <f t="shared" si="19"/>
        <v>0</v>
      </c>
      <c r="AC46" s="66">
        <f t="shared" si="19"/>
        <v>0</v>
      </c>
      <c r="AD46" s="66">
        <f t="shared" si="19"/>
        <v>0</v>
      </c>
      <c r="AE46" s="66">
        <f t="shared" si="19"/>
        <v>0</v>
      </c>
      <c r="AF46" s="66">
        <f t="shared" si="19"/>
        <v>0</v>
      </c>
      <c r="AG46" s="66">
        <f t="shared" si="19"/>
        <v>0</v>
      </c>
      <c r="AH46" s="66">
        <f t="shared" si="19"/>
        <v>0</v>
      </c>
      <c r="AI46" s="66">
        <f t="shared" si="19"/>
        <v>0</v>
      </c>
      <c r="AJ46" s="66">
        <f t="shared" si="19"/>
        <v>0</v>
      </c>
      <c r="AK46" s="66">
        <f t="shared" si="19"/>
        <v>0</v>
      </c>
      <c r="AL46" s="66">
        <f t="shared" si="19"/>
        <v>0</v>
      </c>
      <c r="AM46" s="66">
        <f t="shared" si="19"/>
        <v>0</v>
      </c>
      <c r="AN46" s="66">
        <f t="shared" si="19"/>
        <v>0</v>
      </c>
      <c r="AO46" s="66">
        <f t="shared" si="19"/>
        <v>0</v>
      </c>
      <c r="AP46" s="66">
        <f t="shared" si="19"/>
        <v>0</v>
      </c>
      <c r="AQ46" s="66">
        <f t="shared" si="19"/>
        <v>0</v>
      </c>
      <c r="AR46" s="66">
        <f t="shared" si="19"/>
        <v>0</v>
      </c>
    </row>
    <row r="47" spans="1:44" customFormat="1" ht="15.75" thickBot="1" x14ac:dyDescent="0.3">
      <c r="C47" s="4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1:44" customFormat="1" x14ac:dyDescent="0.25">
      <c r="B48" s="68" t="s">
        <v>27</v>
      </c>
      <c r="C48" s="69" t="s">
        <v>11</v>
      </c>
      <c r="D48" s="93">
        <f>+'Counterfactual scenario'!B38</f>
        <v>0</v>
      </c>
      <c r="E48" s="16"/>
      <c r="F48" s="16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2:25" customFormat="1" ht="15.75" thickBot="1" x14ac:dyDescent="0.3">
      <c r="B49" s="70" t="s">
        <v>28</v>
      </c>
      <c r="C49" s="71" t="s">
        <v>11</v>
      </c>
      <c r="D49" s="72" t="e">
        <f>IRR(F46:AR46)</f>
        <v>#NUM!</v>
      </c>
      <c r="E49" s="16"/>
      <c r="F49" s="16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2:25" customFormat="1" x14ac:dyDescent="0.25">
      <c r="B50" s="68" t="s">
        <v>29</v>
      </c>
      <c r="C50" s="69" t="s">
        <v>7</v>
      </c>
      <c r="D50" s="73">
        <f>NPV($D$48,F43:AR43)+SUM(F45:AR45)</f>
        <v>0</v>
      </c>
      <c r="E50" s="74"/>
      <c r="F50" s="74"/>
      <c r="G50" s="58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2:25" customFormat="1" ht="15.75" thickBot="1" x14ac:dyDescent="0.3">
      <c r="B51" s="75" t="s">
        <v>29</v>
      </c>
      <c r="C51" s="76" t="s">
        <v>30</v>
      </c>
      <c r="D51" s="77" t="e">
        <f>+D50/'Counterfactual scenario'!B15</f>
        <v>#DIV/0!</v>
      </c>
      <c r="E51" s="74"/>
      <c r="F51" s="74"/>
      <c r="G51" s="78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2:25" customFormat="1" x14ac:dyDescent="0.25">
      <c r="B52" s="178" t="s">
        <v>164</v>
      </c>
      <c r="C52" s="179" t="s">
        <v>7</v>
      </c>
      <c r="D52" s="73">
        <f>NPV($D$48,F44:AR44)+SUM(F45:AR45)</f>
        <v>0</v>
      </c>
      <c r="E52" s="74"/>
      <c r="F52" s="74"/>
      <c r="G52" s="78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2:25" customFormat="1" ht="15.75" thickBot="1" x14ac:dyDescent="0.3">
      <c r="B53" s="180" t="s">
        <v>164</v>
      </c>
      <c r="C53" s="181" t="s">
        <v>30</v>
      </c>
      <c r="D53" s="77" t="e">
        <f>+D52/'Counterfactual scenario'!B15</f>
        <v>#DIV/0!</v>
      </c>
      <c r="E53" s="74"/>
      <c r="F53" s="74"/>
      <c r="G53" s="78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2:25" customFormat="1" x14ac:dyDescent="0.25">
      <c r="B54" s="68" t="s">
        <v>31</v>
      </c>
      <c r="C54" s="69" t="s">
        <v>7</v>
      </c>
      <c r="D54" s="79">
        <f>SUM(F46:AR46)</f>
        <v>0</v>
      </c>
      <c r="E54" s="27"/>
      <c r="F54" s="27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2:25" customFormat="1" ht="15.75" thickBot="1" x14ac:dyDescent="0.3">
      <c r="B55" s="75" t="s">
        <v>31</v>
      </c>
      <c r="C55" s="76" t="s">
        <v>30</v>
      </c>
      <c r="D55" s="80" t="e">
        <f>+D54/'Counterfactual scenario'!B15</f>
        <v>#DIV/0!</v>
      </c>
      <c r="E55" s="27"/>
      <c r="F55" s="27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2:25" customFormat="1" x14ac:dyDescent="0.25">
      <c r="B56" s="68" t="s">
        <v>32</v>
      </c>
      <c r="C56" s="69" t="s">
        <v>7</v>
      </c>
      <c r="D56" s="79" t="e">
        <f>+SUM(F19:AR19)/D41</f>
        <v>#DIV/0!</v>
      </c>
      <c r="E56" s="27"/>
      <c r="F56" s="27"/>
    </row>
    <row r="57" spans="2:25" customFormat="1" ht="15.75" thickBot="1" x14ac:dyDescent="0.3">
      <c r="B57" s="75" t="s">
        <v>32</v>
      </c>
      <c r="C57" s="76" t="s">
        <v>30</v>
      </c>
      <c r="D57" s="80" t="e">
        <f>+D56/'Counterfactual scenario'!B15</f>
        <v>#DIV/0!</v>
      </c>
      <c r="E57" s="27"/>
    </row>
    <row r="58" spans="2:25" customFormat="1" x14ac:dyDescent="0.25">
      <c r="B58" s="1"/>
      <c r="C58" s="60"/>
      <c r="D58" s="60"/>
      <c r="E58" s="60"/>
      <c r="F58" s="60"/>
    </row>
    <row r="59" spans="2:25" x14ac:dyDescent="0.25">
      <c r="B59" s="81"/>
      <c r="C59" s="82"/>
      <c r="D59" s="82"/>
      <c r="E59" s="82"/>
      <c r="F59" s="82"/>
    </row>
    <row r="60" spans="2:25" x14ac:dyDescent="0.25">
      <c r="B60" s="81"/>
      <c r="C60" s="82"/>
      <c r="D60" s="82"/>
      <c r="E60" s="82"/>
      <c r="F60" s="82"/>
    </row>
    <row r="61" spans="2:25" x14ac:dyDescent="0.25">
      <c r="B61" s="81"/>
      <c r="C61" s="82"/>
      <c r="D61" s="82"/>
      <c r="E61" s="82"/>
      <c r="F61" s="82"/>
    </row>
    <row r="62" spans="2:25" x14ac:dyDescent="0.25">
      <c r="B62" s="81"/>
      <c r="C62" s="82"/>
      <c r="D62" s="82"/>
      <c r="E62" s="82"/>
      <c r="F62" s="82"/>
    </row>
    <row r="63" spans="2:25" x14ac:dyDescent="0.25">
      <c r="B63" s="81"/>
      <c r="C63" s="82"/>
      <c r="D63" s="82"/>
      <c r="E63" s="82"/>
      <c r="F63" s="82"/>
    </row>
    <row r="64" spans="2:25" x14ac:dyDescent="0.25">
      <c r="B64" s="81"/>
      <c r="C64" s="82"/>
      <c r="D64" s="82"/>
      <c r="E64" s="82"/>
      <c r="F64" s="82"/>
    </row>
    <row r="65" spans="2:44" x14ac:dyDescent="0.25">
      <c r="B65" s="81"/>
      <c r="C65" s="82"/>
      <c r="D65" s="82"/>
      <c r="E65" s="82"/>
      <c r="F65" s="82"/>
    </row>
    <row r="66" spans="2:44" x14ac:dyDescent="0.25">
      <c r="B66" s="81"/>
      <c r="C66" s="82"/>
      <c r="D66" s="82"/>
      <c r="E66" s="82"/>
      <c r="F66" s="82"/>
    </row>
    <row r="67" spans="2:44" x14ac:dyDescent="0.25">
      <c r="B67" s="81"/>
      <c r="C67" s="82"/>
      <c r="D67" s="82"/>
      <c r="E67" s="82"/>
      <c r="F67" s="82"/>
    </row>
    <row r="68" spans="2:44" x14ac:dyDescent="0.25">
      <c r="B68" s="81"/>
      <c r="C68" s="82"/>
      <c r="D68" s="82"/>
      <c r="E68" s="82"/>
      <c r="F68" s="82"/>
    </row>
    <row r="69" spans="2:44" x14ac:dyDescent="0.25">
      <c r="B69" s="81"/>
      <c r="C69" s="82"/>
      <c r="D69" s="82"/>
      <c r="E69" s="82"/>
      <c r="F69" s="82"/>
    </row>
    <row r="70" spans="2:44" x14ac:dyDescent="0.25">
      <c r="B70" s="81"/>
      <c r="C70" s="82"/>
      <c r="D70" s="82"/>
      <c r="E70" s="82"/>
      <c r="F70" s="82"/>
    </row>
    <row r="71" spans="2:44" s="84" customFormat="1" x14ac:dyDescent="0.25">
      <c r="B71" s="85"/>
      <c r="C71" s="86"/>
      <c r="D71" s="86"/>
      <c r="E71" s="86"/>
      <c r="F71" s="86"/>
    </row>
    <row r="72" spans="2:44" s="84" customFormat="1" x14ac:dyDescent="0.25">
      <c r="B72" s="85"/>
      <c r="C72" s="86"/>
      <c r="D72" s="86"/>
      <c r="E72" s="86"/>
    </row>
    <row r="73" spans="2:44" s="84" customFormat="1" x14ac:dyDescent="0.25">
      <c r="B73" s="87"/>
      <c r="C73" s="86"/>
    </row>
    <row r="74" spans="2:44" s="84" customFormat="1" x14ac:dyDescent="0.25">
      <c r="B74" s="100"/>
      <c r="C74" s="90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</row>
    <row r="75" spans="2:44" s="84" customFormat="1" x14ac:dyDescent="0.25">
      <c r="B75" s="100"/>
      <c r="C75" s="90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</row>
    <row r="76" spans="2:44" s="84" customFormat="1" x14ac:dyDescent="0.25">
      <c r="B76" s="100"/>
      <c r="C76" s="90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</row>
    <row r="77" spans="2:44" s="84" customFormat="1" x14ac:dyDescent="0.25">
      <c r="B77" s="102"/>
      <c r="C77" s="90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</row>
    <row r="78" spans="2:44" s="84" customFormat="1" x14ac:dyDescent="0.25">
      <c r="B78" s="102"/>
      <c r="C78" s="90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</row>
    <row r="79" spans="2:44" s="84" customFormat="1" x14ac:dyDescent="0.25">
      <c r="B79" s="88"/>
      <c r="C79" s="90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</row>
    <row r="80" spans="2:44" s="84" customFormat="1" x14ac:dyDescent="0.25">
      <c r="C80" s="90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</row>
    <row r="81" spans="1:44" s="84" customFormat="1" x14ac:dyDescent="0.25">
      <c r="B81" s="88"/>
      <c r="C81" s="90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</row>
    <row r="82" spans="1:44" s="84" customFormat="1" x14ac:dyDescent="0.25">
      <c r="C82" s="90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</row>
    <row r="83" spans="1:44" s="84" customFormat="1" x14ac:dyDescent="0.25">
      <c r="A83" s="85"/>
      <c r="C83" s="90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</row>
    <row r="84" spans="1:44" s="84" customFormat="1" x14ac:dyDescent="0.25">
      <c r="C84" s="90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</row>
    <row r="85" spans="1:44" s="84" customFormat="1" x14ac:dyDescent="0.25">
      <c r="C85" s="90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</row>
    <row r="86" spans="1:44" s="84" customFormat="1" x14ac:dyDescent="0.25">
      <c r="C86" s="90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</row>
    <row r="87" spans="1:44" s="84" customFormat="1" x14ac:dyDescent="0.25">
      <c r="C87" s="90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</row>
    <row r="88" spans="1:44" s="84" customFormat="1" x14ac:dyDescent="0.25">
      <c r="C88" s="90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</row>
    <row r="89" spans="1:44" s="84" customFormat="1" x14ac:dyDescent="0.25">
      <c r="A89" s="85"/>
      <c r="C89" s="90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</row>
    <row r="90" spans="1:44" s="84" customFormat="1" x14ac:dyDescent="0.25">
      <c r="C90" s="90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</row>
    <row r="91" spans="1:44" s="84" customFormat="1" x14ac:dyDescent="0.25">
      <c r="C91" s="90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</row>
    <row r="92" spans="1:44" s="84" customFormat="1" x14ac:dyDescent="0.25">
      <c r="C92" s="90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</row>
    <row r="93" spans="1:44" s="84" customFormat="1" x14ac:dyDescent="0.25">
      <c r="C93" s="90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</row>
    <row r="94" spans="1:44" s="84" customFormat="1" x14ac:dyDescent="0.25">
      <c r="C94" s="90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</row>
    <row r="95" spans="1:44" s="84" customFormat="1" x14ac:dyDescent="0.25">
      <c r="B95" s="85"/>
      <c r="C95" s="86"/>
      <c r="D95" s="85"/>
      <c r="E95" s="85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</row>
    <row r="96" spans="1:44" s="84" customFormat="1" x14ac:dyDescent="0.25">
      <c r="B96" s="89"/>
      <c r="C96" s="86"/>
      <c r="D96" s="85"/>
      <c r="E96" s="85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</row>
    <row r="97" spans="1:44" s="84" customFormat="1" x14ac:dyDescent="0.25">
      <c r="A97" s="89"/>
      <c r="B97" s="88"/>
      <c r="C97" s="90"/>
      <c r="D97" s="105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</row>
    <row r="98" spans="1:44" s="84" customFormat="1" x14ac:dyDescent="0.25">
      <c r="B98" s="85"/>
      <c r="C98" s="86"/>
      <c r="D98" s="85"/>
      <c r="E98" s="85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</row>
    <row r="99" spans="1:44" s="84" customFormat="1" x14ac:dyDescent="0.25">
      <c r="C99" s="86"/>
      <c r="D99" s="91"/>
      <c r="E99" s="85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</row>
    <row r="100" spans="1:44" s="84" customFormat="1" x14ac:dyDescent="0.25">
      <c r="C100" s="86"/>
      <c r="D100" s="105"/>
      <c r="E100" s="85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</row>
    <row r="101" spans="1:44" s="84" customFormat="1" x14ac:dyDescent="0.25">
      <c r="C101" s="86"/>
      <c r="E101" s="91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</row>
    <row r="102" spans="1:44" s="84" customFormat="1" x14ac:dyDescent="0.25">
      <c r="C102" s="86"/>
      <c r="D102" s="85"/>
      <c r="E102" s="85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</row>
    <row r="103" spans="1:44" s="84" customFormat="1" x14ac:dyDescent="0.25">
      <c r="C103" s="86"/>
      <c r="D103" s="103"/>
      <c r="E103" s="103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</row>
    <row r="104" spans="1:44" s="84" customFormat="1" x14ac:dyDescent="0.25">
      <c r="B104" s="85"/>
      <c r="C104" s="86"/>
      <c r="D104" s="85"/>
      <c r="E104" s="85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</row>
    <row r="105" spans="1:44" s="84" customFormat="1" x14ac:dyDescent="0.25">
      <c r="C105" s="90"/>
      <c r="D105" s="91"/>
      <c r="E105" s="91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</row>
    <row r="106" spans="1:44" s="84" customFormat="1" x14ac:dyDescent="0.25">
      <c r="B106" s="85"/>
      <c r="C106" s="86"/>
      <c r="D106" s="85"/>
      <c r="E106" s="85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</row>
    <row r="107" spans="1:44" s="84" customFormat="1" x14ac:dyDescent="0.25">
      <c r="C107" s="90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</row>
    <row r="108" spans="1:44" s="84" customFormat="1" x14ac:dyDescent="0.25">
      <c r="A108" s="85"/>
      <c r="C108" s="86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</row>
    <row r="109" spans="1:44" s="84" customFormat="1" x14ac:dyDescent="0.25">
      <c r="C109" s="90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</row>
    <row r="110" spans="1:44" s="84" customFormat="1" x14ac:dyDescent="0.25">
      <c r="C110" s="90"/>
      <c r="D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</row>
    <row r="111" spans="1:44" s="84" customFormat="1" x14ac:dyDescent="0.25">
      <c r="C111" s="90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</row>
    <row r="112" spans="1:44" s="84" customFormat="1" x14ac:dyDescent="0.25">
      <c r="C112" s="90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</row>
    <row r="113" spans="2:44" s="84" customFormat="1" x14ac:dyDescent="0.25">
      <c r="B113" s="85"/>
      <c r="C113" s="86"/>
      <c r="D113" s="85"/>
      <c r="E113" s="85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</row>
    <row r="114" spans="2:44" s="84" customFormat="1" x14ac:dyDescent="0.25"/>
    <row r="115" spans="2:44" s="84" customFormat="1" x14ac:dyDescent="0.25"/>
    <row r="116" spans="2:44" s="84" customFormat="1" x14ac:dyDescent="0.25"/>
    <row r="117" spans="2:44" s="84" customFormat="1" x14ac:dyDescent="0.25"/>
  </sheetData>
  <sheetProtection password="CD17" sheet="1" insertRows="0"/>
  <conditionalFormatting sqref="F1:AR25">
    <cfRule type="expression" dxfId="6" priority="1">
      <formula>F$3=0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</sheetPr>
  <dimension ref="A1:AR145"/>
  <sheetViews>
    <sheetView showGridLines="0" topLeftCell="A8" zoomScale="85" zoomScaleNormal="85" workbookViewId="0">
      <selection activeCell="B44" sqref="B44"/>
    </sheetView>
  </sheetViews>
  <sheetFormatPr defaultColWidth="0" defaultRowHeight="15" zeroHeight="1" x14ac:dyDescent="0.25"/>
  <cols>
    <col min="1" max="1" width="116.7109375" customWidth="1"/>
    <col min="2" max="2" width="37.28515625" customWidth="1"/>
    <col min="3" max="3" width="14.5703125" customWidth="1"/>
    <col min="4" max="4" width="12.42578125" customWidth="1"/>
    <col min="5" max="5" width="13.7109375" customWidth="1"/>
    <col min="6" max="6" width="13.85546875" customWidth="1"/>
    <col min="7" max="43" width="13.7109375" customWidth="1"/>
    <col min="44" max="44" width="2.7109375" customWidth="1"/>
    <col min="45" max="16384" width="9.140625" hidden="1"/>
  </cols>
  <sheetData>
    <row r="1" spans="1:43" ht="18" customHeight="1" x14ac:dyDescent="0.25">
      <c r="A1" s="190" t="s">
        <v>132</v>
      </c>
      <c r="B1" s="1" t="s">
        <v>113</v>
      </c>
      <c r="C1" s="2"/>
      <c r="D1" s="173" t="s">
        <v>133</v>
      </c>
      <c r="E1" s="174"/>
      <c r="F1" s="174"/>
      <c r="G1" s="174"/>
      <c r="H1" s="174"/>
      <c r="I1" s="174"/>
    </row>
    <row r="2" spans="1:43" ht="18" customHeight="1" x14ac:dyDescent="0.25">
      <c r="A2" s="191"/>
      <c r="C2" s="3"/>
      <c r="D2" s="173" t="s">
        <v>134</v>
      </c>
      <c r="E2" s="174"/>
      <c r="F2" s="174"/>
      <c r="G2" s="174"/>
      <c r="H2" s="174"/>
      <c r="I2" s="174"/>
    </row>
    <row r="3" spans="1:43" ht="18" customHeight="1" x14ac:dyDescent="0.25">
      <c r="A3" s="191"/>
      <c r="C3" s="4"/>
      <c r="D3" s="173" t="s">
        <v>135</v>
      </c>
      <c r="E3" s="174"/>
      <c r="F3" s="174"/>
      <c r="G3" s="174"/>
      <c r="H3" s="174"/>
      <c r="I3" s="174"/>
    </row>
    <row r="4" spans="1:43" ht="18" customHeight="1" x14ac:dyDescent="0.25">
      <c r="A4" s="195" t="s">
        <v>128</v>
      </c>
      <c r="C4" s="5"/>
      <c r="D4" s="173" t="s">
        <v>136</v>
      </c>
      <c r="E4" s="174"/>
      <c r="F4" s="174"/>
      <c r="G4" s="174"/>
      <c r="H4" s="174"/>
      <c r="I4" s="174"/>
    </row>
    <row r="5" spans="1:43" ht="12.75" customHeight="1" x14ac:dyDescent="0.25">
      <c r="A5" s="195"/>
      <c r="C5" s="6"/>
      <c r="D5" s="7"/>
      <c r="E5" s="7"/>
      <c r="F5" s="7"/>
      <c r="G5" s="7"/>
      <c r="H5" s="7"/>
      <c r="I5" s="7"/>
    </row>
    <row r="6" spans="1:43" s="114" customFormat="1" x14ac:dyDescent="0.25">
      <c r="A6" s="113" t="s">
        <v>34</v>
      </c>
    </row>
    <row r="7" spans="1:43" s="114" customFormat="1" x14ac:dyDescent="0.25">
      <c r="A7" s="115" t="s">
        <v>35</v>
      </c>
      <c r="B7" s="116">
        <f>'Investment Scenario'!B10</f>
        <v>0</v>
      </c>
      <c r="C7" s="117"/>
      <c r="D7" s="117"/>
    </row>
    <row r="8" spans="1:43" s="114" customFormat="1" x14ac:dyDescent="0.25">
      <c r="A8" s="115" t="s">
        <v>36</v>
      </c>
      <c r="B8" s="116">
        <f>'Investment Scenario'!B11</f>
        <v>0</v>
      </c>
      <c r="C8" s="111" t="s">
        <v>114</v>
      </c>
      <c r="D8" s="117"/>
    </row>
    <row r="9" spans="1:43" s="114" customFormat="1" x14ac:dyDescent="0.25">
      <c r="A9" s="115" t="s">
        <v>37</v>
      </c>
      <c r="B9" s="116">
        <f>'Investment Scenario'!B12</f>
        <v>0</v>
      </c>
      <c r="C9" s="117"/>
      <c r="D9" s="117"/>
    </row>
    <row r="10" spans="1:43" s="114" customFormat="1" x14ac:dyDescent="0.25">
      <c r="A10" s="115" t="s">
        <v>38</v>
      </c>
      <c r="B10" s="116">
        <f>$B$9+$B$8-1</f>
        <v>-1</v>
      </c>
      <c r="C10" s="117"/>
      <c r="D10" s="117"/>
    </row>
    <row r="11" spans="1:43" s="114" customFormat="1" x14ac:dyDescent="0.25">
      <c r="A11" s="115" t="s">
        <v>39</v>
      </c>
      <c r="E11" s="118">
        <f>$B$7</f>
        <v>0</v>
      </c>
      <c r="F11" s="118">
        <f>E11+1</f>
        <v>1</v>
      </c>
      <c r="G11" s="118">
        <f>F11+1</f>
        <v>2</v>
      </c>
      <c r="H11" s="118">
        <f>G11+1</f>
        <v>3</v>
      </c>
      <c r="I11" s="118">
        <f>H11+1</f>
        <v>4</v>
      </c>
      <c r="J11" s="118">
        <f>I11+1</f>
        <v>5</v>
      </c>
      <c r="K11" s="118">
        <f t="shared" ref="K11:AQ11" si="0">J11+1</f>
        <v>6</v>
      </c>
      <c r="L11" s="118">
        <f t="shared" si="0"/>
        <v>7</v>
      </c>
      <c r="M11" s="118">
        <f t="shared" si="0"/>
        <v>8</v>
      </c>
      <c r="N11" s="118">
        <f t="shared" si="0"/>
        <v>9</v>
      </c>
      <c r="O11" s="118">
        <f t="shared" si="0"/>
        <v>10</v>
      </c>
      <c r="P11" s="118">
        <f t="shared" si="0"/>
        <v>11</v>
      </c>
      <c r="Q11" s="118">
        <f t="shared" si="0"/>
        <v>12</v>
      </c>
      <c r="R11" s="118">
        <f t="shared" si="0"/>
        <v>13</v>
      </c>
      <c r="S11" s="118">
        <f t="shared" si="0"/>
        <v>14</v>
      </c>
      <c r="T11" s="118">
        <f t="shared" si="0"/>
        <v>15</v>
      </c>
      <c r="U11" s="118">
        <f t="shared" si="0"/>
        <v>16</v>
      </c>
      <c r="V11" s="118">
        <f t="shared" si="0"/>
        <v>17</v>
      </c>
      <c r="W11" s="118">
        <f t="shared" si="0"/>
        <v>18</v>
      </c>
      <c r="X11" s="118">
        <f t="shared" si="0"/>
        <v>19</v>
      </c>
      <c r="Y11" s="118">
        <f t="shared" si="0"/>
        <v>20</v>
      </c>
      <c r="Z11" s="118">
        <f t="shared" si="0"/>
        <v>21</v>
      </c>
      <c r="AA11" s="118">
        <f t="shared" si="0"/>
        <v>22</v>
      </c>
      <c r="AB11" s="118">
        <f t="shared" si="0"/>
        <v>23</v>
      </c>
      <c r="AC11" s="118">
        <f t="shared" si="0"/>
        <v>24</v>
      </c>
      <c r="AD11" s="118">
        <f t="shared" si="0"/>
        <v>25</v>
      </c>
      <c r="AE11" s="118">
        <f t="shared" si="0"/>
        <v>26</v>
      </c>
      <c r="AF11" s="118">
        <f t="shared" si="0"/>
        <v>27</v>
      </c>
      <c r="AG11" s="118">
        <f t="shared" si="0"/>
        <v>28</v>
      </c>
      <c r="AH11" s="118">
        <f t="shared" si="0"/>
        <v>29</v>
      </c>
      <c r="AI11" s="118">
        <f t="shared" si="0"/>
        <v>30</v>
      </c>
      <c r="AJ11" s="118">
        <f t="shared" si="0"/>
        <v>31</v>
      </c>
      <c r="AK11" s="118">
        <f t="shared" si="0"/>
        <v>32</v>
      </c>
      <c r="AL11" s="118">
        <f t="shared" si="0"/>
        <v>33</v>
      </c>
      <c r="AM11" s="118">
        <f t="shared" si="0"/>
        <v>34</v>
      </c>
      <c r="AN11" s="118">
        <f t="shared" si="0"/>
        <v>35</v>
      </c>
      <c r="AO11" s="118">
        <f t="shared" si="0"/>
        <v>36</v>
      </c>
      <c r="AP11" s="118">
        <f t="shared" si="0"/>
        <v>37</v>
      </c>
      <c r="AQ11" s="118">
        <f t="shared" si="0"/>
        <v>38</v>
      </c>
    </row>
    <row r="12" spans="1:43" s="114" customFormat="1" x14ac:dyDescent="0.25">
      <c r="A12" s="115" t="s">
        <v>40</v>
      </c>
      <c r="E12" s="119">
        <f>IF(E11&lt;$B$9,0,1)</f>
        <v>1</v>
      </c>
      <c r="F12" s="119">
        <f t="shared" ref="F12:AQ12" si="1">IF(F11&lt;$B$9,0,1)</f>
        <v>1</v>
      </c>
      <c r="G12" s="119">
        <f t="shared" si="1"/>
        <v>1</v>
      </c>
      <c r="H12" s="119">
        <f>IF(H11&lt;$B$9,0,1)</f>
        <v>1</v>
      </c>
      <c r="I12" s="119">
        <f t="shared" si="1"/>
        <v>1</v>
      </c>
      <c r="J12" s="119">
        <f t="shared" si="1"/>
        <v>1</v>
      </c>
      <c r="K12" s="119">
        <f t="shared" si="1"/>
        <v>1</v>
      </c>
      <c r="L12" s="119">
        <f t="shared" si="1"/>
        <v>1</v>
      </c>
      <c r="M12" s="119">
        <f t="shared" si="1"/>
        <v>1</v>
      </c>
      <c r="N12" s="119">
        <f t="shared" si="1"/>
        <v>1</v>
      </c>
      <c r="O12" s="119">
        <f t="shared" si="1"/>
        <v>1</v>
      </c>
      <c r="P12" s="119">
        <f t="shared" si="1"/>
        <v>1</v>
      </c>
      <c r="Q12" s="119">
        <f t="shared" si="1"/>
        <v>1</v>
      </c>
      <c r="R12" s="119">
        <f t="shared" si="1"/>
        <v>1</v>
      </c>
      <c r="S12" s="119">
        <f t="shared" si="1"/>
        <v>1</v>
      </c>
      <c r="T12" s="119">
        <f t="shared" si="1"/>
        <v>1</v>
      </c>
      <c r="U12" s="119">
        <f t="shared" si="1"/>
        <v>1</v>
      </c>
      <c r="V12" s="119">
        <f t="shared" si="1"/>
        <v>1</v>
      </c>
      <c r="W12" s="119">
        <f t="shared" si="1"/>
        <v>1</v>
      </c>
      <c r="X12" s="119">
        <f t="shared" si="1"/>
        <v>1</v>
      </c>
      <c r="Y12" s="119">
        <f t="shared" si="1"/>
        <v>1</v>
      </c>
      <c r="Z12" s="119">
        <f t="shared" si="1"/>
        <v>1</v>
      </c>
      <c r="AA12" s="119">
        <f t="shared" si="1"/>
        <v>1</v>
      </c>
      <c r="AB12" s="119">
        <f t="shared" si="1"/>
        <v>1</v>
      </c>
      <c r="AC12" s="119">
        <f t="shared" si="1"/>
        <v>1</v>
      </c>
      <c r="AD12" s="119">
        <f t="shared" si="1"/>
        <v>1</v>
      </c>
      <c r="AE12" s="119">
        <f t="shared" si="1"/>
        <v>1</v>
      </c>
      <c r="AF12" s="119">
        <f t="shared" si="1"/>
        <v>1</v>
      </c>
      <c r="AG12" s="119">
        <f t="shared" si="1"/>
        <v>1</v>
      </c>
      <c r="AH12" s="119">
        <f t="shared" si="1"/>
        <v>1</v>
      </c>
      <c r="AI12" s="119">
        <f t="shared" si="1"/>
        <v>1</v>
      </c>
      <c r="AJ12" s="119">
        <f t="shared" si="1"/>
        <v>1</v>
      </c>
      <c r="AK12" s="119">
        <f t="shared" si="1"/>
        <v>1</v>
      </c>
      <c r="AL12" s="119">
        <f t="shared" si="1"/>
        <v>1</v>
      </c>
      <c r="AM12" s="119">
        <f t="shared" si="1"/>
        <v>1</v>
      </c>
      <c r="AN12" s="119">
        <f t="shared" si="1"/>
        <v>1</v>
      </c>
      <c r="AO12" s="119">
        <f t="shared" si="1"/>
        <v>1</v>
      </c>
      <c r="AP12" s="119">
        <f t="shared" si="1"/>
        <v>1</v>
      </c>
      <c r="AQ12" s="119">
        <f t="shared" si="1"/>
        <v>1</v>
      </c>
    </row>
    <row r="13" spans="1:43" s="114" customFormat="1" x14ac:dyDescent="0.25">
      <c r="A13" s="115" t="s">
        <v>41</v>
      </c>
      <c r="E13" s="116">
        <f>IF(SUM($E$12:E12)&gt;$B$8,0,SUM($E$12:E12))</f>
        <v>0</v>
      </c>
      <c r="F13" s="116">
        <f>IF(SUM($E$12:F12)&gt;$B$8,0,SUM($E$12:F12))</f>
        <v>0</v>
      </c>
      <c r="G13" s="116">
        <f>IF(SUM($E$12:G12)&gt;$B$8,0,SUM($E$12:G12))</f>
        <v>0</v>
      </c>
      <c r="H13" s="116">
        <f>IF(SUM($E$12:H12)&gt;$B$8,0,SUM($E$12:H12))</f>
        <v>0</v>
      </c>
      <c r="I13" s="116">
        <f>IF(SUM($E$12:I12)&gt;$B$8,0,SUM($E$12:I12))</f>
        <v>0</v>
      </c>
      <c r="J13" s="116">
        <f>IF(SUM($E$12:J12)&gt;$B$8,0,SUM($E$12:J12))</f>
        <v>0</v>
      </c>
      <c r="K13" s="116">
        <f>IF(SUM($E$12:K12)&gt;$B$8,0,SUM($E$12:K12))</f>
        <v>0</v>
      </c>
      <c r="L13" s="116">
        <f>IF(SUM($E$12:L12)&gt;$B$8,0,SUM($E$12:L12))</f>
        <v>0</v>
      </c>
      <c r="M13" s="116">
        <f>IF(SUM($E$12:M12)&gt;$B$8,0,SUM($E$12:M12))</f>
        <v>0</v>
      </c>
      <c r="N13" s="116">
        <f>IF(SUM($E$12:N12)&gt;$B$8,0,SUM($E$12:N12))</f>
        <v>0</v>
      </c>
      <c r="O13" s="116">
        <f>IF(SUM($E$12:O12)&gt;$B$8,0,SUM($E$12:O12))</f>
        <v>0</v>
      </c>
      <c r="P13" s="116">
        <f>IF(SUM($E$12:P12)&gt;$B$8,0,SUM($E$12:P12))</f>
        <v>0</v>
      </c>
      <c r="Q13" s="116">
        <f>IF(SUM($E$12:Q12)&gt;$B$8,0,SUM($E$12:Q12))</f>
        <v>0</v>
      </c>
      <c r="R13" s="116">
        <f>IF(SUM($E$12:R12)&gt;$B$8,0,SUM($E$12:R12))</f>
        <v>0</v>
      </c>
      <c r="S13" s="116">
        <f>IF(SUM($E$12:S12)&gt;$B$8,0,SUM($E$12:S12))</f>
        <v>0</v>
      </c>
      <c r="T13" s="116">
        <f>IF(SUM($E$12:T12)&gt;$B$8,0,SUM($E$12:T12))</f>
        <v>0</v>
      </c>
      <c r="U13" s="116">
        <f>IF(SUM($E$12:U12)&gt;$B$8,0,SUM($E$12:U12))</f>
        <v>0</v>
      </c>
      <c r="V13" s="116">
        <f>IF(SUM($E$12:V12)&gt;$B$8,0,SUM($E$12:V12))</f>
        <v>0</v>
      </c>
      <c r="W13" s="116">
        <f>IF(SUM($E$12:W12)&gt;$B$8,0,SUM($E$12:W12))</f>
        <v>0</v>
      </c>
      <c r="X13" s="116">
        <f>IF(SUM($E$12:X12)&gt;$B$8,0,SUM($E$12:X12))</f>
        <v>0</v>
      </c>
      <c r="Y13" s="116">
        <f>IF(SUM($E$12:Y12)&gt;$B$8,0,SUM($E$12:Y12))</f>
        <v>0</v>
      </c>
      <c r="Z13" s="116">
        <f>IF(SUM($E$12:Z12)&gt;$B$8,0,SUM($E$12:Z12))</f>
        <v>0</v>
      </c>
      <c r="AA13" s="116">
        <f>IF(SUM($E$12:AA12)&gt;$B$8,0,SUM($E$12:AA12))</f>
        <v>0</v>
      </c>
      <c r="AB13" s="116">
        <f>IF(SUM($E$12:AB12)&gt;$B$8,0,SUM($E$12:AB12))</f>
        <v>0</v>
      </c>
      <c r="AC13" s="116">
        <f>IF(SUM($E$12:AC12)&gt;$B$8,0,SUM($E$12:AC12))</f>
        <v>0</v>
      </c>
      <c r="AD13" s="116">
        <f>IF(SUM($E$12:AD12)&gt;$B$8,0,SUM($E$12:AD12))</f>
        <v>0</v>
      </c>
      <c r="AE13" s="116">
        <f>IF(SUM($E$12:AE12)&gt;$B$8,0,SUM($E$12:AE12))</f>
        <v>0</v>
      </c>
      <c r="AF13" s="116">
        <f>IF(SUM($E$12:AF12)&gt;$B$8,0,SUM($E$12:AF12))</f>
        <v>0</v>
      </c>
      <c r="AG13" s="116">
        <f>IF(SUM($E$12:AG12)&gt;$B$8,0,SUM($E$12:AG12))</f>
        <v>0</v>
      </c>
      <c r="AH13" s="116">
        <f>IF(SUM($E$12:AH12)&gt;$B$8,0,SUM($E$12:AH12))</f>
        <v>0</v>
      </c>
      <c r="AI13" s="116">
        <f>IF(SUM($E$12:AI12)&gt;$B$8,0,SUM($E$12:AI12))</f>
        <v>0</v>
      </c>
      <c r="AJ13" s="116">
        <f>IF(SUM($E$12:AJ12)&gt;$B$8,0,SUM($E$12:AJ12))</f>
        <v>0</v>
      </c>
      <c r="AK13" s="116">
        <f>IF(SUM($E$12:AK12)&gt;$B$8,0,SUM($E$12:AK12))</f>
        <v>0</v>
      </c>
      <c r="AL13" s="116">
        <f>IF(SUM($E$12:AL12)&gt;$B$8,0,SUM($E$12:AL12))</f>
        <v>0</v>
      </c>
      <c r="AM13" s="116">
        <f>IF(SUM($E$12:AM12)&gt;$B$8,0,SUM($E$12:AM12))</f>
        <v>0</v>
      </c>
      <c r="AN13" s="116">
        <f>IF(SUM($E$12:AN12)&gt;$B$8,0,SUM($E$12:AN12))</f>
        <v>0</v>
      </c>
      <c r="AO13" s="116">
        <f>IF(SUM($E$12:AO12)&gt;$B$8,0,SUM($E$12:AO12))</f>
        <v>0</v>
      </c>
      <c r="AP13" s="116">
        <f>IF(SUM($E$12:AP12)&gt;$B$8,0,SUM($E$12:AP12))</f>
        <v>0</v>
      </c>
      <c r="AQ13" s="116">
        <f>IF(SUM($E$12:AQ12)&gt;$B$8,0,SUM($E$12:AQ12))</f>
        <v>0</v>
      </c>
    </row>
    <row r="14" spans="1:43" s="114" customFormat="1" x14ac:dyDescent="0.25">
      <c r="A14" s="115" t="s">
        <v>42</v>
      </c>
      <c r="E14" s="120">
        <f>'Investment Scenario'!E17</f>
        <v>0</v>
      </c>
      <c r="F14" s="120">
        <f>'Investment Scenario'!F17</f>
        <v>0</v>
      </c>
      <c r="G14" s="120">
        <f>'Investment Scenario'!G17</f>
        <v>0</v>
      </c>
      <c r="H14" s="120">
        <f>'Investment Scenario'!H17</f>
        <v>0</v>
      </c>
      <c r="I14" s="120">
        <f>'Investment Scenario'!I17</f>
        <v>0</v>
      </c>
      <c r="J14" s="120">
        <f>'Investment Scenario'!J17</f>
        <v>0</v>
      </c>
      <c r="K14" s="120">
        <f>'Investment Scenario'!K17</f>
        <v>0</v>
      </c>
      <c r="L14" s="120">
        <f>'Investment Scenario'!L17</f>
        <v>0</v>
      </c>
      <c r="M14" s="120">
        <f>'Investment Scenario'!M17</f>
        <v>0</v>
      </c>
      <c r="N14" s="120">
        <f>'Investment Scenario'!N17</f>
        <v>0</v>
      </c>
      <c r="O14" s="120">
        <f>'Investment Scenario'!O17</f>
        <v>0</v>
      </c>
      <c r="P14" s="120">
        <f>'Investment Scenario'!P17</f>
        <v>0</v>
      </c>
      <c r="Q14" s="120">
        <f>'Investment Scenario'!Q17</f>
        <v>0</v>
      </c>
      <c r="R14" s="120">
        <f>'Investment Scenario'!R17</f>
        <v>0</v>
      </c>
      <c r="S14" s="120">
        <f>'Investment Scenario'!S17</f>
        <v>0</v>
      </c>
      <c r="T14" s="120">
        <f>'Investment Scenario'!T17</f>
        <v>0</v>
      </c>
      <c r="U14" s="120">
        <f>'Investment Scenario'!U17</f>
        <v>0</v>
      </c>
      <c r="V14" s="120">
        <f>'Investment Scenario'!V17</f>
        <v>0</v>
      </c>
      <c r="W14" s="120">
        <f>'Investment Scenario'!W17</f>
        <v>0</v>
      </c>
      <c r="X14" s="120">
        <f>'Investment Scenario'!X17</f>
        <v>0</v>
      </c>
      <c r="Y14" s="120">
        <f>'Investment Scenario'!Y17</f>
        <v>0</v>
      </c>
      <c r="Z14" s="120">
        <f>'Investment Scenario'!Z17</f>
        <v>0</v>
      </c>
      <c r="AA14" s="120">
        <f>'Investment Scenario'!AA17</f>
        <v>0</v>
      </c>
      <c r="AB14" s="120">
        <f>'Investment Scenario'!AB17</f>
        <v>0</v>
      </c>
      <c r="AC14" s="120">
        <f>'Investment Scenario'!AC17</f>
        <v>0</v>
      </c>
      <c r="AD14" s="120">
        <f>'Investment Scenario'!AD17</f>
        <v>0</v>
      </c>
      <c r="AE14" s="120">
        <f>'Investment Scenario'!AE17</f>
        <v>0</v>
      </c>
      <c r="AF14" s="120">
        <f>'Investment Scenario'!AF17</f>
        <v>0</v>
      </c>
      <c r="AG14" s="120">
        <f>'Investment Scenario'!AG17</f>
        <v>0</v>
      </c>
      <c r="AH14" s="120">
        <f>'Investment Scenario'!AH17</f>
        <v>0</v>
      </c>
      <c r="AI14" s="120">
        <f>'Investment Scenario'!AI17</f>
        <v>0</v>
      </c>
      <c r="AJ14" s="120">
        <f>'Investment Scenario'!AJ17</f>
        <v>0</v>
      </c>
      <c r="AK14" s="120">
        <f>'Investment Scenario'!AK17</f>
        <v>0</v>
      </c>
      <c r="AL14" s="120">
        <f>'Investment Scenario'!AL17</f>
        <v>0</v>
      </c>
      <c r="AM14" s="120">
        <f>'Investment Scenario'!AM17</f>
        <v>0</v>
      </c>
      <c r="AN14" s="120">
        <f>'Investment Scenario'!AN17</f>
        <v>0</v>
      </c>
      <c r="AO14" s="120">
        <f>'Investment Scenario'!AO17</f>
        <v>0</v>
      </c>
      <c r="AP14" s="120">
        <f>'Investment Scenario'!AP17</f>
        <v>0</v>
      </c>
      <c r="AQ14" s="120">
        <f>'Investment Scenario'!AQ17</f>
        <v>0</v>
      </c>
    </row>
    <row r="15" spans="1:43" s="114" customFormat="1" x14ac:dyDescent="0.25">
      <c r="A15" s="115" t="s">
        <v>126</v>
      </c>
      <c r="B15" s="131">
        <f>'Investment Scenario'!B18</f>
        <v>0</v>
      </c>
    </row>
    <row r="16" spans="1:43" s="114" customFormat="1" x14ac:dyDescent="0.25">
      <c r="A16" s="115" t="s">
        <v>44</v>
      </c>
      <c r="B16" s="121">
        <f>'Investment Scenario'!B19</f>
        <v>0.19</v>
      </c>
    </row>
    <row r="17" spans="1:44" s="114" customFormat="1" x14ac:dyDescent="0.25">
      <c r="A17" s="115"/>
    </row>
    <row r="18" spans="1:44" s="114" customFormat="1" ht="15" customHeight="1" x14ac:dyDescent="0.25">
      <c r="A18" s="113" t="s">
        <v>46</v>
      </c>
      <c r="B18" s="11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</row>
    <row r="19" spans="1:44" s="114" customFormat="1" x14ac:dyDescent="0.25">
      <c r="A19" s="123" t="s">
        <v>47</v>
      </c>
      <c r="B19" s="116">
        <f>'Investment Scenario'!B22</f>
        <v>0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</row>
    <row r="20" spans="1:44" s="114" customFormat="1" x14ac:dyDescent="0.25">
      <c r="A20" s="123" t="s">
        <v>48</v>
      </c>
      <c r="B20" s="116">
        <f>'Investment Scenario'!B24</f>
        <v>0</v>
      </c>
    </row>
    <row r="21" spans="1:44" s="114" customFormat="1" x14ac:dyDescent="0.25">
      <c r="A21" s="123" t="s">
        <v>49</v>
      </c>
      <c r="B21" s="116">
        <f>'Investment Scenario'!B25</f>
        <v>0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</row>
    <row r="22" spans="1:44" s="114" customFormat="1" x14ac:dyDescent="0.25">
      <c r="A22" s="123" t="s">
        <v>50</v>
      </c>
      <c r="B22" s="116">
        <f>'Investment Scenario'!B27</f>
        <v>0</v>
      </c>
    </row>
    <row r="23" spans="1:44" s="114" customFormat="1" x14ac:dyDescent="0.25">
      <c r="A23" s="123" t="s">
        <v>51</v>
      </c>
      <c r="B23" s="116">
        <f>'Investment Scenario'!B28</f>
        <v>0</v>
      </c>
    </row>
    <row r="24" spans="1:44" s="114" customFormat="1" x14ac:dyDescent="0.25">
      <c r="A24" s="123" t="s">
        <v>52</v>
      </c>
      <c r="B24" s="116">
        <f>'Investment Scenario'!B30</f>
        <v>0</v>
      </c>
    </row>
    <row r="25" spans="1:44" s="114" customFormat="1" x14ac:dyDescent="0.25">
      <c r="A25" s="123" t="s">
        <v>53</v>
      </c>
      <c r="B25" s="116">
        <f>'Investment Scenario'!B31</f>
        <v>0</v>
      </c>
    </row>
    <row r="26" spans="1:44" s="114" customFormat="1" x14ac:dyDescent="0.25">
      <c r="A26" s="123" t="s">
        <v>54</v>
      </c>
      <c r="B26" s="116">
        <f>'Investment Scenario'!B33</f>
        <v>0</v>
      </c>
    </row>
    <row r="27" spans="1:44" s="114" customFormat="1" x14ac:dyDescent="0.25">
      <c r="A27" s="113" t="s">
        <v>147</v>
      </c>
      <c r="B27" s="125">
        <f>'Funding Gap'!$B$19*'Funding Gap'!$B$20/1000+'Funding Gap'!$B$23*'Funding Gap'!$B$24/1000</f>
        <v>0</v>
      </c>
    </row>
    <row r="28" spans="1:44" s="114" customFormat="1" x14ac:dyDescent="0.25">
      <c r="A28" s="113" t="s">
        <v>148</v>
      </c>
      <c r="B28" s="125">
        <f>'Funding Gap'!$B$21*'Funding Gap'!$B$22/1000+'Funding Gap'!$B$25*'Funding Gap'!$B$26/1000</f>
        <v>0</v>
      </c>
    </row>
    <row r="29" spans="1:44" s="114" customFormat="1" x14ac:dyDescent="0.25">
      <c r="A29" s="113"/>
      <c r="B29" s="113"/>
    </row>
    <row r="30" spans="1:44" s="114" customFormat="1" x14ac:dyDescent="0.25">
      <c r="A30" s="113" t="s">
        <v>55</v>
      </c>
      <c r="B30" s="125">
        <f>'Investment Scenario'!B37</f>
        <v>0</v>
      </c>
    </row>
    <row r="31" spans="1:44" s="114" customFormat="1" x14ac:dyDescent="0.25">
      <c r="A31" s="113" t="s">
        <v>56</v>
      </c>
      <c r="B31" s="125">
        <f>'Investment Scenario'!B38</f>
        <v>0</v>
      </c>
    </row>
    <row r="32" spans="1:44" s="156" customFormat="1" x14ac:dyDescent="0.25">
      <c r="A32" s="154"/>
      <c r="B32" s="155"/>
      <c r="C32" s="155"/>
      <c r="D32" s="155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55"/>
    </row>
    <row r="33" spans="1:44" s="114" customFormat="1" x14ac:dyDescent="0.25">
      <c r="A33" s="157" t="s">
        <v>57</v>
      </c>
      <c r="B33" s="155"/>
      <c r="C33" s="155"/>
      <c r="D33" s="155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6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6"/>
      <c r="AO33" s="167"/>
      <c r="AP33" s="167"/>
      <c r="AQ33" s="167"/>
      <c r="AR33" s="197"/>
    </row>
    <row r="34" spans="1:44" s="114" customFormat="1" x14ac:dyDescent="0.25">
      <c r="A34" s="154" t="s">
        <v>58</v>
      </c>
      <c r="B34" s="158">
        <f>'Investment Scenario'!B41</f>
        <v>0</v>
      </c>
      <c r="C34" s="159"/>
      <c r="D34" s="159"/>
      <c r="E34" s="166" t="s">
        <v>0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8"/>
      <c r="W34" s="166" t="s">
        <v>0</v>
      </c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8"/>
      <c r="AO34" s="166" t="s">
        <v>0</v>
      </c>
      <c r="AP34" s="166"/>
      <c r="AQ34" s="166"/>
      <c r="AR34" s="197"/>
    </row>
    <row r="35" spans="1:44" s="114" customFormat="1" x14ac:dyDescent="0.25">
      <c r="A35" s="154" t="s">
        <v>59</v>
      </c>
      <c r="B35" s="160">
        <f>'Investment Scenario'!B42</f>
        <v>0</v>
      </c>
      <c r="C35" s="161"/>
      <c r="D35" s="161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97"/>
    </row>
    <row r="36" spans="1:44" s="114" customFormat="1" x14ac:dyDescent="0.25">
      <c r="A36" s="154" t="s">
        <v>60</v>
      </c>
      <c r="B36" s="162"/>
      <c r="C36" s="155"/>
      <c r="D36" s="155"/>
      <c r="E36" s="120">
        <f>'Investment Scenario'!E43</f>
        <v>0</v>
      </c>
      <c r="F36" s="120">
        <f>'Investment Scenario'!F43</f>
        <v>0</v>
      </c>
      <c r="G36" s="120">
        <f>'Investment Scenario'!G43</f>
        <v>0</v>
      </c>
      <c r="H36" s="120">
        <f>'Investment Scenario'!H43</f>
        <v>0</v>
      </c>
      <c r="I36" s="120">
        <f>'Investment Scenario'!I43</f>
        <v>0</v>
      </c>
      <c r="J36" s="120">
        <f>'Investment Scenario'!J43</f>
        <v>0</v>
      </c>
      <c r="K36" s="120">
        <f>'Investment Scenario'!K43</f>
        <v>0</v>
      </c>
      <c r="L36" s="120">
        <f>'Investment Scenario'!L43</f>
        <v>0</v>
      </c>
      <c r="M36" s="120">
        <f>'Investment Scenario'!M43</f>
        <v>0</v>
      </c>
      <c r="N36" s="120">
        <f>'Investment Scenario'!N43</f>
        <v>0</v>
      </c>
      <c r="O36" s="120">
        <f>'Investment Scenario'!O43</f>
        <v>0</v>
      </c>
      <c r="P36" s="120">
        <f>'Investment Scenario'!P43</f>
        <v>0</v>
      </c>
      <c r="Q36" s="120">
        <f>'Investment Scenario'!Q43</f>
        <v>0</v>
      </c>
      <c r="R36" s="120">
        <f>'Investment Scenario'!R43</f>
        <v>0</v>
      </c>
      <c r="S36" s="120">
        <f>'Investment Scenario'!S43</f>
        <v>0</v>
      </c>
      <c r="T36" s="120">
        <f>'Investment Scenario'!T43</f>
        <v>0</v>
      </c>
      <c r="U36" s="120">
        <f>'Investment Scenario'!U43</f>
        <v>0</v>
      </c>
      <c r="V36" s="120">
        <f>'Investment Scenario'!V43</f>
        <v>0</v>
      </c>
      <c r="W36" s="120">
        <f>'Investment Scenario'!W43</f>
        <v>0</v>
      </c>
      <c r="X36" s="120">
        <f>'Investment Scenario'!X43</f>
        <v>0</v>
      </c>
      <c r="Y36" s="120">
        <f>'Investment Scenario'!Y43</f>
        <v>0</v>
      </c>
      <c r="Z36" s="120">
        <f>'Investment Scenario'!Z43</f>
        <v>0</v>
      </c>
      <c r="AA36" s="120">
        <f>'Investment Scenario'!AA43</f>
        <v>0</v>
      </c>
      <c r="AB36" s="120">
        <f>'Investment Scenario'!AB43</f>
        <v>0</v>
      </c>
      <c r="AC36" s="120">
        <f>'Investment Scenario'!AC43</f>
        <v>0</v>
      </c>
      <c r="AD36" s="120">
        <f>'Investment Scenario'!AD43</f>
        <v>0</v>
      </c>
      <c r="AE36" s="120">
        <f>'Investment Scenario'!AE43</f>
        <v>0</v>
      </c>
      <c r="AF36" s="120">
        <f>'Investment Scenario'!AF43</f>
        <v>0</v>
      </c>
      <c r="AG36" s="120">
        <f>'Investment Scenario'!AG43</f>
        <v>0</v>
      </c>
      <c r="AH36" s="120">
        <f>'Investment Scenario'!AH43</f>
        <v>0</v>
      </c>
      <c r="AI36" s="120">
        <f>'Investment Scenario'!AI43</f>
        <v>0</v>
      </c>
      <c r="AJ36" s="120">
        <f>'Investment Scenario'!AJ43</f>
        <v>0</v>
      </c>
      <c r="AK36" s="120">
        <f>'Investment Scenario'!AK43</f>
        <v>0</v>
      </c>
      <c r="AL36" s="120">
        <f>'Investment Scenario'!AL43</f>
        <v>0</v>
      </c>
      <c r="AM36" s="120">
        <f>'Investment Scenario'!AM43</f>
        <v>0</v>
      </c>
      <c r="AN36" s="120">
        <f>'Investment Scenario'!AN43</f>
        <v>0</v>
      </c>
      <c r="AO36" s="120">
        <f>'Investment Scenario'!AO43</f>
        <v>0</v>
      </c>
      <c r="AP36" s="120">
        <f>'Investment Scenario'!AP43</f>
        <v>0</v>
      </c>
      <c r="AQ36" s="120">
        <f>'Investment Scenario'!AQ43</f>
        <v>0</v>
      </c>
      <c r="AR36" s="197"/>
    </row>
    <row r="37" spans="1:44" s="114" customFormat="1" x14ac:dyDescent="0.25">
      <c r="A37" s="154" t="s">
        <v>61</v>
      </c>
      <c r="B37" s="126" t="str">
        <f>IF(SUM(E37:AQ37)=B35*(B42-B43),"součet v pořádku / sum is OK","součet v řádku nesedí")</f>
        <v>součet v pořádku / sum is OK</v>
      </c>
      <c r="C37" s="163"/>
      <c r="D37" s="155"/>
      <c r="E37" s="164">
        <f t="shared" ref="E37:AQ37" si="2">$B$35*(E46-E47)</f>
        <v>0</v>
      </c>
      <c r="F37" s="164">
        <f t="shared" si="2"/>
        <v>0</v>
      </c>
      <c r="G37" s="164">
        <f t="shared" si="2"/>
        <v>0</v>
      </c>
      <c r="H37" s="164">
        <f t="shared" si="2"/>
        <v>0</v>
      </c>
      <c r="I37" s="164">
        <f t="shared" si="2"/>
        <v>0</v>
      </c>
      <c r="J37" s="164">
        <f t="shared" si="2"/>
        <v>0</v>
      </c>
      <c r="K37" s="164">
        <f t="shared" si="2"/>
        <v>0</v>
      </c>
      <c r="L37" s="164">
        <f t="shared" si="2"/>
        <v>0</v>
      </c>
      <c r="M37" s="164">
        <f t="shared" si="2"/>
        <v>0</v>
      </c>
      <c r="N37" s="164">
        <f t="shared" si="2"/>
        <v>0</v>
      </c>
      <c r="O37" s="164">
        <f t="shared" si="2"/>
        <v>0</v>
      </c>
      <c r="P37" s="164">
        <f t="shared" si="2"/>
        <v>0</v>
      </c>
      <c r="Q37" s="164">
        <f t="shared" si="2"/>
        <v>0</v>
      </c>
      <c r="R37" s="164">
        <f t="shared" si="2"/>
        <v>0</v>
      </c>
      <c r="S37" s="164">
        <f t="shared" si="2"/>
        <v>0</v>
      </c>
      <c r="T37" s="164">
        <f t="shared" si="2"/>
        <v>0</v>
      </c>
      <c r="U37" s="164">
        <f t="shared" si="2"/>
        <v>0</v>
      </c>
      <c r="V37" s="164">
        <f t="shared" si="2"/>
        <v>0</v>
      </c>
      <c r="W37" s="164">
        <f t="shared" si="2"/>
        <v>0</v>
      </c>
      <c r="X37" s="164">
        <f t="shared" si="2"/>
        <v>0</v>
      </c>
      <c r="Y37" s="164">
        <f t="shared" si="2"/>
        <v>0</v>
      </c>
      <c r="Z37" s="164">
        <f t="shared" si="2"/>
        <v>0</v>
      </c>
      <c r="AA37" s="164">
        <f t="shared" si="2"/>
        <v>0</v>
      </c>
      <c r="AB37" s="164">
        <f t="shared" si="2"/>
        <v>0</v>
      </c>
      <c r="AC37" s="164">
        <f t="shared" si="2"/>
        <v>0</v>
      </c>
      <c r="AD37" s="164">
        <f t="shared" si="2"/>
        <v>0</v>
      </c>
      <c r="AE37" s="164">
        <f t="shared" si="2"/>
        <v>0</v>
      </c>
      <c r="AF37" s="164">
        <f t="shared" si="2"/>
        <v>0</v>
      </c>
      <c r="AG37" s="164">
        <f t="shared" si="2"/>
        <v>0</v>
      </c>
      <c r="AH37" s="164">
        <f t="shared" si="2"/>
        <v>0</v>
      </c>
      <c r="AI37" s="164">
        <f t="shared" si="2"/>
        <v>0</v>
      </c>
      <c r="AJ37" s="164">
        <f t="shared" si="2"/>
        <v>0</v>
      </c>
      <c r="AK37" s="164">
        <f t="shared" si="2"/>
        <v>0</v>
      </c>
      <c r="AL37" s="164">
        <f t="shared" si="2"/>
        <v>0</v>
      </c>
      <c r="AM37" s="164">
        <f t="shared" si="2"/>
        <v>0</v>
      </c>
      <c r="AN37" s="164">
        <f t="shared" si="2"/>
        <v>0</v>
      </c>
      <c r="AO37" s="164">
        <f t="shared" si="2"/>
        <v>0</v>
      </c>
      <c r="AP37" s="164">
        <f t="shared" si="2"/>
        <v>0</v>
      </c>
      <c r="AQ37" s="164">
        <f t="shared" si="2"/>
        <v>0</v>
      </c>
      <c r="AR37" s="197"/>
    </row>
    <row r="38" spans="1:44" s="114" customFormat="1" x14ac:dyDescent="0.25">
      <c r="A38" s="154" t="s">
        <v>62</v>
      </c>
      <c r="B38" s="126" t="str">
        <f>IFERROR(IF(SUM(E38:AQ38)=SUM(E37:AQ37),"součet v pořádku / sum is OK","součet v řádku nesedí"),"Chyba: pravděpodobně není zadána Odpisová doba na ř. 44")</f>
        <v>Chyba: pravděpodobně není zadána Odpisová doba na ř. 44</v>
      </c>
      <c r="C38" s="163"/>
      <c r="D38" s="155"/>
      <c r="E38" s="164"/>
      <c r="F38" s="164" t="e">
        <f>IF(SUM($E$38:E38)&gt;SUM($E$37:F37),0,IF((SUM($E$38:E38)+E38)&gt;SUM($E$37:F37),SUM($E$37:E37)-SUM($E$38:E38),E38+E37/$B$45))</f>
        <v>#DIV/0!</v>
      </c>
      <c r="G38" s="164" t="e">
        <f>IF(SUM($E$38:F38)&gt;SUM($E$37:G37),0,IF((SUM($E$38:F38)+F38)&gt;SUM($E$37:G37),SUM($E$37:F37)-SUM($E$38:F38),F38+F37/$B$45))</f>
        <v>#DIV/0!</v>
      </c>
      <c r="H38" s="164" t="e">
        <f>IF(SUM($E$38:G38)&gt;SUM($E$37:H37),0,IF((SUM($E$38:G38)+G38)&gt;SUM($E$37:H37),SUM($E$37:G37)-SUM($E$38:G38),G38+G37/$B$45))</f>
        <v>#DIV/0!</v>
      </c>
      <c r="I38" s="164" t="e">
        <f>IF(SUM($E$38:H38)&gt;SUM($E$37:I37),0,IF((SUM($E$38:H38)+H38)&gt;SUM($E$37:I37),SUM($E$37:H37)-SUM($E$38:H38),H38+H37/$B$45))</f>
        <v>#DIV/0!</v>
      </c>
      <c r="J38" s="164" t="e">
        <f>IF(SUM($E$38:I38)&gt;SUM($E$37:J37),0,IF((SUM($E$38:I38)+I38)&gt;SUM($E$37:J37),SUM($E$37:I37)-SUM($E$38:I38),I38+I37/$B$45))</f>
        <v>#DIV/0!</v>
      </c>
      <c r="K38" s="164" t="e">
        <f>IF(SUM($E$38:J38)&gt;SUM($E$37:K37),0,IF((SUM($E$38:J38)+J38)&gt;SUM($E$37:K37),SUM($E$37:J37)-SUM($E$38:J38),J38+J37/$B$45))</f>
        <v>#DIV/0!</v>
      </c>
      <c r="L38" s="164" t="e">
        <f>IF(SUM($E$38:K38)&gt;SUM($E$37:L37),0,IF((SUM($E$38:K38)+K38)&gt;SUM($E$37:L37),SUM($E$37:K37)-SUM($E$38:K38),K38+K37/$B$45))</f>
        <v>#DIV/0!</v>
      </c>
      <c r="M38" s="164" t="e">
        <f>IF(SUM($E$38:L38)&gt;SUM($E$37:M37),0,IF((SUM($E$38:L38)+L38)&gt;SUM($E$37:M37),SUM($E$37:L37)-SUM($E$38:L38),L38+L37/$B$45))</f>
        <v>#DIV/0!</v>
      </c>
      <c r="N38" s="164" t="e">
        <f>IF(SUM($E$38:M38)&gt;SUM($E$37:N37),0,IF((SUM($E$38:M38)+M38)&gt;SUM($E$37:N37),SUM($E$37:M37)-SUM($E$38:M38),M38+M37/$B$45))</f>
        <v>#DIV/0!</v>
      </c>
      <c r="O38" s="164" t="e">
        <f>IF(SUM($E$38:N38)&gt;SUM($E$37:O37),0,IF((SUM($E$38:N38)+N38)&gt;SUM($E$37:O37),SUM($E$37:N37)-SUM($E$38:N38),N38+N37/$B$45))</f>
        <v>#DIV/0!</v>
      </c>
      <c r="P38" s="164" t="e">
        <f>IF(SUM($E$38:O38)&gt;SUM($E$37:P37),0,IF((SUM($E$38:O38)+O38)&gt;SUM($E$37:P37),SUM($E$37:O37)-SUM($E$38:O38),O38+O37/$B$45))</f>
        <v>#DIV/0!</v>
      </c>
      <c r="Q38" s="164" t="e">
        <f>IF(SUM($E$38:P38)&gt;SUM($E$37:Q37),0,IF((SUM($E$38:P38)+P38)&gt;SUM($E$37:Q37),SUM($E$37:P37)-SUM($E$38:P38),P38+P37/$B$45))</f>
        <v>#DIV/0!</v>
      </c>
      <c r="R38" s="164" t="e">
        <f>IF(SUM($E$38:Q38)&gt;SUM($E$37:R37),0,IF((SUM($E$38:Q38)+Q38)&gt;SUM($E$37:R37),SUM($E$37:Q37)-SUM($E$38:Q38),Q38+Q37/$B$45))</f>
        <v>#DIV/0!</v>
      </c>
      <c r="S38" s="164" t="e">
        <f>IF(SUM($E$38:R38)&gt;SUM($E$37:S37),0,IF((SUM($E$38:R38)+R38)&gt;SUM($E$37:S37),SUM($E$37:R37)-SUM($E$38:R38),R38+R37/$B$45))</f>
        <v>#DIV/0!</v>
      </c>
      <c r="T38" s="164" t="e">
        <f>IF(SUM($E$38:S38)&gt;SUM($E$37:T37),0,IF((SUM($E$38:S38)+S38)&gt;SUM($E$37:T37),SUM($E$37:S37)-SUM($E$38:S38),S38+S37/$B$45))</f>
        <v>#DIV/0!</v>
      </c>
      <c r="U38" s="164" t="e">
        <f>IF(SUM($E$38:T38)&gt;SUM($E$37:U37),0,IF((SUM($E$38:T38)+T38)&gt;SUM($E$37:U37),SUM($E$37:T37)-SUM($E$38:T38),T38+T37/$B$45))</f>
        <v>#DIV/0!</v>
      </c>
      <c r="V38" s="164" t="e">
        <f>IF(SUM($E$38:U38)&gt;SUM($E$37:V37),0,IF((SUM($E$38:U38)+U38)&gt;SUM($E$37:V37),SUM($E$37:U37)-SUM($E$38:U38),U38+U37/$B$45))</f>
        <v>#DIV/0!</v>
      </c>
      <c r="W38" s="164" t="e">
        <f>IF(SUM($E$38:V38)&gt;SUM($E$37:W37),0,IF((SUM($E$38:V38)+V38)&gt;SUM($E$37:W37),SUM($E$37:V37)-SUM($E$38:V38),V38+V37/$B$45))</f>
        <v>#DIV/0!</v>
      </c>
      <c r="X38" s="164" t="e">
        <f>IF(SUM($E$38:W38)&gt;SUM($E$37:X37),0,IF((SUM($E$38:W38)+W38)&gt;SUM($E$37:X37),SUM($E$37:W37)-SUM($E$38:W38),W38+W37/$B$45))</f>
        <v>#DIV/0!</v>
      </c>
      <c r="Y38" s="164" t="e">
        <f>IF(SUM($E$38:X38)&gt;SUM($E$37:Y37),0,IF((SUM($E$38:X38)+X38)&gt;SUM($E$37:Y37),SUM($E$37:X37)-SUM($E$38:X38),X38+X37/$B$45))</f>
        <v>#DIV/0!</v>
      </c>
      <c r="Z38" s="164" t="e">
        <f>IF(SUM($E$38:Y38)&gt;SUM($E$37:Z37),0,IF((SUM($E$38:Y38)+Y38)&gt;SUM($E$37:Z37),SUM($E$37:Y37)-SUM($E$38:Y38),Y38+Y37/$B$45))</f>
        <v>#DIV/0!</v>
      </c>
      <c r="AA38" s="164" t="e">
        <f>IF(SUM($E$38:Z38)&gt;SUM($E$37:AA37),0,IF((SUM($E$38:Z38)+Z38)&gt;SUM($E$37:AA37),SUM($E$37:Z37)-SUM($E$38:Z38),Z38+Z37/$B$45))</f>
        <v>#DIV/0!</v>
      </c>
      <c r="AB38" s="164" t="e">
        <f>IF(SUM($E$38:AA38)&gt;SUM($E$37:AB37),0,IF((SUM($E$38:AA38)+AA38)&gt;SUM($E$37:AB37),SUM($E$37:AA37)-SUM($E$38:AA38),AA38+AA37/$B$45))</f>
        <v>#DIV/0!</v>
      </c>
      <c r="AC38" s="164" t="e">
        <f>IF(SUM($E$38:AB38)&gt;SUM($E$37:AC37),0,IF((SUM($E$38:AB38)+AB38)&gt;SUM($E$37:AC37),SUM($E$37:AB37)-SUM($E$38:AB38),AB38+AB37/$B$45))</f>
        <v>#DIV/0!</v>
      </c>
      <c r="AD38" s="164" t="e">
        <f>IF(SUM($E$38:AC38)&gt;SUM($E$37:AD37),0,IF((SUM($E$38:AC38)+AC38)&gt;SUM($E$37:AD37),SUM($E$37:AC37)-SUM($E$38:AC38),AC38+AC37/$B$45))</f>
        <v>#DIV/0!</v>
      </c>
      <c r="AE38" s="164" t="e">
        <f>IF(SUM($E$38:AD38)&gt;SUM($E$37:AE37),0,IF((SUM($E$38:AD38)+AD38)&gt;SUM($E$37:AE37),SUM($E$37:AD37)-SUM($E$38:AD38),AD38+AD37/$B$45))</f>
        <v>#DIV/0!</v>
      </c>
      <c r="AF38" s="164" t="e">
        <f>IF(SUM($E$38:AE38)&gt;SUM($E$37:AF37),0,IF((SUM($E$38:AE38)+AE38)&gt;SUM($E$37:AF37),SUM($E$37:AE37)-SUM($E$38:AE38),AE38+AE37/$B$45))</f>
        <v>#DIV/0!</v>
      </c>
      <c r="AG38" s="164" t="e">
        <f>IF(SUM($E$38:AF38)&gt;SUM($E$37:AG37),0,IF((SUM($E$38:AF38)+AF38)&gt;SUM($E$37:AG37),SUM($E$37:AF37)-SUM($E$38:AF38),AF38+AF37/$B$45))</f>
        <v>#DIV/0!</v>
      </c>
      <c r="AH38" s="164" t="e">
        <f>IF(SUM($E$38:AG38)&gt;SUM($E$37:AH37),0,IF((SUM($E$38:AG38)+AG38)&gt;SUM($E$37:AH37),SUM($E$37:AG37)-SUM($E$38:AG38),AG38+AG37/$B$45))</f>
        <v>#DIV/0!</v>
      </c>
      <c r="AI38" s="164" t="e">
        <f>IF(SUM($E$38:AH38)&gt;SUM($E$37:AI37),0,IF((SUM($E$38:AH38)+AH38)&gt;SUM($E$37:AI37),SUM($E$37:AH37)-SUM($E$38:AH38),AH38+AH37/$B$45))</f>
        <v>#DIV/0!</v>
      </c>
      <c r="AJ38" s="164" t="e">
        <f>IF(SUM($E$38:AI38)&gt;SUM($E$37:AJ37),0,IF((SUM($E$38:AI38)+AI38)&gt;SUM($E$37:AJ37),SUM($E$37:AI37)-SUM($E$38:AI38),AI38+AI37/$B$45))</f>
        <v>#DIV/0!</v>
      </c>
      <c r="AK38" s="164" t="e">
        <f>IF(SUM($E$38:AJ38)&gt;SUM($E$37:AK37),0,IF((SUM($E$38:AJ38)+AJ38)&gt;SUM($E$37:AK37),SUM($E$37:AJ37)-SUM($E$38:AJ38),AJ38+AJ37/$B$45))</f>
        <v>#DIV/0!</v>
      </c>
      <c r="AL38" s="164" t="e">
        <f>IF(SUM($E$38:AK38)&gt;SUM($E$37:AL37),0,IF((SUM($E$38:AK38)+AK38)&gt;SUM($E$37:AL37),SUM($E$37:AK37)-SUM($E$38:AK38),AK38+AK37/$B$45))</f>
        <v>#DIV/0!</v>
      </c>
      <c r="AM38" s="164" t="e">
        <f>IF(SUM($E$38:AL38)&gt;SUM($E$37:AM37),0,IF((SUM($E$38:AL38)+AL38)&gt;SUM($E$37:AM37),SUM($E$37:AL37)-SUM($E$38:AL38),AL38+AL37/$B$45))</f>
        <v>#DIV/0!</v>
      </c>
      <c r="AN38" s="164" t="e">
        <f>IF(SUM($E$38:AM38)&gt;SUM($E$37:AN37),0,IF((SUM($E$38:AM38)+AM38)&gt;SUM($E$37:AN37),SUM($E$37:AM37)-SUM($E$38:AM38),AM38+AM37/$B$45))</f>
        <v>#DIV/0!</v>
      </c>
      <c r="AO38" s="164" t="e">
        <f>IF(SUM($E$38:AN38)&gt;SUM($E$37:AO37),0,IF((SUM($E$38:AN38)+AN38)&gt;SUM($E$37:AO37),SUM($E$37:AN37)-SUM($E$38:AN38),AN38+AN37/$B$45))</f>
        <v>#DIV/0!</v>
      </c>
      <c r="AP38" s="164" t="e">
        <f>IF(SUM($E$38:AO38)&gt;SUM($E$37:AP37),0,IF((SUM($E$38:AO38)+AO38)&gt;SUM($E$37:AP37),SUM($E$37:AO37)-SUM($E$38:AO38),AO38+AO37/$B$45))</f>
        <v>#DIV/0!</v>
      </c>
      <c r="AQ38" s="164" t="e">
        <f>IF(SUM($E$38:AP38)&gt;SUM($E$37:AQ37),0,IF((SUM($E$38:AP38)+AP38)&gt;SUM($E$37:AQ37),SUM($E$37:AP37)-SUM($E$38:AP38),AP38+AP37/$B$45))</f>
        <v>#DIV/0!</v>
      </c>
      <c r="AR38" s="197"/>
    </row>
    <row r="39" spans="1:44" s="155" customFormat="1" x14ac:dyDescent="0.25">
      <c r="A39" s="154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</row>
    <row r="40" spans="1:44" s="143" customFormat="1" x14ac:dyDescent="0.25">
      <c r="A40" s="144" t="s">
        <v>63</v>
      </c>
    </row>
    <row r="41" spans="1:44" s="143" customFormat="1" x14ac:dyDescent="0.25">
      <c r="A41" s="145" t="s">
        <v>176</v>
      </c>
      <c r="B41" s="25">
        <f>'Investment Scenario'!B48</f>
        <v>0</v>
      </c>
      <c r="C41" s="149" t="s">
        <v>171</v>
      </c>
      <c r="D41" s="198" t="e">
        <f>B41/B15</f>
        <v>#DIV/0!</v>
      </c>
      <c r="E41" s="199"/>
      <c r="F41" s="143" t="s">
        <v>172</v>
      </c>
    </row>
    <row r="42" spans="1:44" s="143" customFormat="1" x14ac:dyDescent="0.25">
      <c r="A42" s="145" t="s">
        <v>174</v>
      </c>
      <c r="B42" s="25">
        <f>'Investment Scenario'!B53</f>
        <v>0</v>
      </c>
      <c r="C42" s="149" t="s">
        <v>171</v>
      </c>
      <c r="D42" s="198" t="e">
        <f>B42/B15</f>
        <v>#DIV/0!</v>
      </c>
      <c r="E42" s="199"/>
      <c r="F42" s="143" t="s">
        <v>172</v>
      </c>
    </row>
    <row r="43" spans="1:44" s="143" customFormat="1" x14ac:dyDescent="0.25">
      <c r="A43" s="146" t="s">
        <v>173</v>
      </c>
      <c r="B43" s="25">
        <f>FLOOR(IF('Investment Scenario'!J7=1,(FinAnalysis_COUNTERFACTUAL!D50-FinAnalysis_INVESTMENT!D52)*1000000,(FinAnalysis_COUNTERFACTUAL!D50-FinAnalysis_INVESTMENT!D50)*1000000),1)</f>
        <v>0</v>
      </c>
      <c r="C43" s="149" t="s">
        <v>171</v>
      </c>
      <c r="D43" s="198" t="e">
        <f>FLOOR(B43/B15,1)</f>
        <v>#DIV/0!</v>
      </c>
      <c r="E43" s="199"/>
      <c r="F43" s="143" t="s">
        <v>172</v>
      </c>
    </row>
    <row r="44" spans="1:44" s="143" customFormat="1" x14ac:dyDescent="0.25">
      <c r="A44" s="145" t="s">
        <v>117</v>
      </c>
      <c r="B44" s="152" t="e">
        <f>B43/B42</f>
        <v>#DIV/0!</v>
      </c>
      <c r="C44" s="149"/>
      <c r="D44" s="149"/>
    </row>
    <row r="45" spans="1:44" s="143" customFormat="1" x14ac:dyDescent="0.25">
      <c r="A45" s="145" t="s">
        <v>118</v>
      </c>
      <c r="B45" s="153">
        <f>'Investment Scenario'!B54</f>
        <v>0</v>
      </c>
      <c r="C45" s="148"/>
      <c r="D45" s="148"/>
    </row>
    <row r="46" spans="1:44" s="141" customFormat="1" x14ac:dyDescent="0.25">
      <c r="A46" s="147" t="s">
        <v>122</v>
      </c>
      <c r="B46" s="25" t="str">
        <f>IF(SUM(E46:AQ46)=B42,"součet v pořádku / sum is OK","součet v řádku nesedí")</f>
        <v>součet v pořádku / sum is OK</v>
      </c>
      <c r="C46" s="150"/>
      <c r="D46" s="151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50"/>
    </row>
    <row r="47" spans="1:44" s="141" customFormat="1" x14ac:dyDescent="0.25">
      <c r="A47" s="144" t="s">
        <v>119</v>
      </c>
      <c r="B47" s="25" t="str">
        <f>IF(SUM(E47:AQ47)=B43,"součet v pořádku / sum is OK","součet v řádku nesedí")</f>
        <v>součet v pořádku / sum is OK</v>
      </c>
      <c r="C47" s="150"/>
      <c r="D47" s="148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50"/>
    </row>
    <row r="48" spans="1:44" s="143" customFormat="1" x14ac:dyDescent="0.25">
      <c r="A48" s="147"/>
      <c r="D48" s="148"/>
    </row>
    <row r="49" spans="1:44" x14ac:dyDescent="0.25">
      <c r="A49" s="113" t="s">
        <v>65</v>
      </c>
      <c r="B49" s="114"/>
      <c r="C49" s="114"/>
      <c r="D49" s="122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</row>
    <row r="50" spans="1:44" s="27" customFormat="1" x14ac:dyDescent="0.25">
      <c r="A50" s="129" t="s">
        <v>66</v>
      </c>
      <c r="B50" s="114" t="s">
        <v>109</v>
      </c>
      <c r="C50" s="114" t="s">
        <v>110</v>
      </c>
      <c r="D50" s="122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</row>
    <row r="51" spans="1:44" x14ac:dyDescent="0.25">
      <c r="A51" s="123" t="s">
        <v>67</v>
      </c>
      <c r="B51" s="116">
        <f>'Investment Scenario'!B59</f>
        <v>0</v>
      </c>
      <c r="C51" s="131">
        <f>'Investment Scenario'!C59</f>
        <v>0</v>
      </c>
      <c r="D51" s="122"/>
      <c r="E51" s="132">
        <f>'Investment Scenario'!E59</f>
        <v>0</v>
      </c>
      <c r="F51" s="132">
        <f>'Investment Scenario'!F59</f>
        <v>0</v>
      </c>
      <c r="G51" s="132">
        <f>'Investment Scenario'!G59</f>
        <v>0</v>
      </c>
      <c r="H51" s="132">
        <f>'Investment Scenario'!H59</f>
        <v>0</v>
      </c>
      <c r="I51" s="132">
        <f>'Investment Scenario'!I59</f>
        <v>0</v>
      </c>
      <c r="J51" s="132">
        <f>'Investment Scenario'!J59</f>
        <v>0</v>
      </c>
      <c r="K51" s="132">
        <f>'Investment Scenario'!K59</f>
        <v>0</v>
      </c>
      <c r="L51" s="132">
        <f>'Investment Scenario'!L59</f>
        <v>0</v>
      </c>
      <c r="M51" s="132">
        <f>'Investment Scenario'!M59</f>
        <v>0</v>
      </c>
      <c r="N51" s="132">
        <f>'Investment Scenario'!N59</f>
        <v>0</v>
      </c>
      <c r="O51" s="132">
        <f>'Investment Scenario'!O59</f>
        <v>0</v>
      </c>
      <c r="P51" s="132">
        <f>'Investment Scenario'!P59</f>
        <v>0</v>
      </c>
      <c r="Q51" s="132">
        <f>'Investment Scenario'!Q59</f>
        <v>0</v>
      </c>
      <c r="R51" s="132">
        <f>'Investment Scenario'!R59</f>
        <v>0</v>
      </c>
      <c r="S51" s="132">
        <f>'Investment Scenario'!S59</f>
        <v>0</v>
      </c>
      <c r="T51" s="132">
        <f>'Investment Scenario'!T59</f>
        <v>0</v>
      </c>
      <c r="U51" s="132">
        <f>'Investment Scenario'!U59</f>
        <v>0</v>
      </c>
      <c r="V51" s="132">
        <f>'Investment Scenario'!V59</f>
        <v>0</v>
      </c>
      <c r="W51" s="132">
        <f>'Investment Scenario'!W59</f>
        <v>0</v>
      </c>
      <c r="X51" s="132">
        <f>'Investment Scenario'!X59</f>
        <v>0</v>
      </c>
      <c r="Y51" s="132">
        <f>'Investment Scenario'!Y59</f>
        <v>0</v>
      </c>
      <c r="Z51" s="132">
        <f>'Investment Scenario'!Z59</f>
        <v>0</v>
      </c>
      <c r="AA51" s="132">
        <f>'Investment Scenario'!AA59</f>
        <v>0</v>
      </c>
      <c r="AB51" s="132">
        <f>'Investment Scenario'!AB59</f>
        <v>0</v>
      </c>
      <c r="AC51" s="132">
        <f>'Investment Scenario'!AC59</f>
        <v>0</v>
      </c>
      <c r="AD51" s="132">
        <f>'Investment Scenario'!AD59</f>
        <v>0</v>
      </c>
      <c r="AE51" s="132">
        <f>'Investment Scenario'!AE59</f>
        <v>0</v>
      </c>
      <c r="AF51" s="132">
        <f>'Investment Scenario'!AF59</f>
        <v>0</v>
      </c>
      <c r="AG51" s="132">
        <f>'Investment Scenario'!AG59</f>
        <v>0</v>
      </c>
      <c r="AH51" s="132">
        <f>'Investment Scenario'!AH59</f>
        <v>0</v>
      </c>
      <c r="AI51" s="132">
        <f>'Investment Scenario'!AI59</f>
        <v>0</v>
      </c>
      <c r="AJ51" s="132">
        <f>'Investment Scenario'!AJ59</f>
        <v>0</v>
      </c>
      <c r="AK51" s="132">
        <f>'Investment Scenario'!AK59</f>
        <v>0</v>
      </c>
      <c r="AL51" s="132">
        <f>'Investment Scenario'!AL59</f>
        <v>0</v>
      </c>
      <c r="AM51" s="132">
        <f>'Investment Scenario'!AM59</f>
        <v>0</v>
      </c>
      <c r="AN51" s="132">
        <f>'Investment Scenario'!AN59</f>
        <v>0</v>
      </c>
      <c r="AO51" s="132">
        <f>'Investment Scenario'!AO59</f>
        <v>0</v>
      </c>
      <c r="AP51" s="132">
        <f>'Investment Scenario'!AP59</f>
        <v>0</v>
      </c>
      <c r="AQ51" s="132">
        <f>'Investment Scenario'!AQ59</f>
        <v>0</v>
      </c>
      <c r="AR51" s="114"/>
    </row>
    <row r="52" spans="1:44" x14ac:dyDescent="0.25">
      <c r="A52" s="133" t="s">
        <v>127</v>
      </c>
      <c r="B52" s="114"/>
      <c r="C52" s="114"/>
      <c r="D52" s="122"/>
      <c r="E52" s="132">
        <f>'Investment Scenario'!E60</f>
        <v>0</v>
      </c>
      <c r="F52" s="132">
        <f>'Investment Scenario'!F60</f>
        <v>0</v>
      </c>
      <c r="G52" s="132">
        <f>'Investment Scenario'!G60</f>
        <v>0</v>
      </c>
      <c r="H52" s="132">
        <f>'Investment Scenario'!H60</f>
        <v>0</v>
      </c>
      <c r="I52" s="132">
        <f>'Investment Scenario'!I60</f>
        <v>0</v>
      </c>
      <c r="J52" s="132">
        <f>'Investment Scenario'!J60</f>
        <v>0</v>
      </c>
      <c r="K52" s="132">
        <f>'Investment Scenario'!K60</f>
        <v>0</v>
      </c>
      <c r="L52" s="132">
        <f>'Investment Scenario'!L60</f>
        <v>0</v>
      </c>
      <c r="M52" s="132">
        <f>'Investment Scenario'!M60</f>
        <v>0</v>
      </c>
      <c r="N52" s="132">
        <f>'Investment Scenario'!N60</f>
        <v>0</v>
      </c>
      <c r="O52" s="132">
        <f>'Investment Scenario'!O60</f>
        <v>0</v>
      </c>
      <c r="P52" s="132">
        <f>'Investment Scenario'!P60</f>
        <v>0</v>
      </c>
      <c r="Q52" s="132">
        <f>'Investment Scenario'!Q60</f>
        <v>0</v>
      </c>
      <c r="R52" s="132">
        <f>'Investment Scenario'!R60</f>
        <v>0</v>
      </c>
      <c r="S52" s="132">
        <f>'Investment Scenario'!S60</f>
        <v>0</v>
      </c>
      <c r="T52" s="132">
        <f>'Investment Scenario'!T60</f>
        <v>0</v>
      </c>
      <c r="U52" s="132">
        <f>'Investment Scenario'!U60</f>
        <v>0</v>
      </c>
      <c r="V52" s="132">
        <f>'Investment Scenario'!V60</f>
        <v>0</v>
      </c>
      <c r="W52" s="132">
        <f>'Investment Scenario'!W60</f>
        <v>0</v>
      </c>
      <c r="X52" s="132">
        <f>'Investment Scenario'!X60</f>
        <v>0</v>
      </c>
      <c r="Y52" s="132">
        <f>'Investment Scenario'!Y60</f>
        <v>0</v>
      </c>
      <c r="Z52" s="132">
        <f>'Investment Scenario'!Z60</f>
        <v>0</v>
      </c>
      <c r="AA52" s="132">
        <f>'Investment Scenario'!AA60</f>
        <v>0</v>
      </c>
      <c r="AB52" s="132">
        <f>'Investment Scenario'!AB60</f>
        <v>0</v>
      </c>
      <c r="AC52" s="132">
        <f>'Investment Scenario'!AC60</f>
        <v>0</v>
      </c>
      <c r="AD52" s="132">
        <f>'Investment Scenario'!AD60</f>
        <v>0</v>
      </c>
      <c r="AE52" s="132">
        <f>'Investment Scenario'!AE60</f>
        <v>0</v>
      </c>
      <c r="AF52" s="132">
        <f>'Investment Scenario'!AF60</f>
        <v>0</v>
      </c>
      <c r="AG52" s="132">
        <f>'Investment Scenario'!AG60</f>
        <v>0</v>
      </c>
      <c r="AH52" s="132">
        <f>'Investment Scenario'!AH60</f>
        <v>0</v>
      </c>
      <c r="AI52" s="132">
        <f>'Investment Scenario'!AI60</f>
        <v>0</v>
      </c>
      <c r="AJ52" s="132">
        <f>'Investment Scenario'!AJ60</f>
        <v>0</v>
      </c>
      <c r="AK52" s="132">
        <f>'Investment Scenario'!AK60</f>
        <v>0</v>
      </c>
      <c r="AL52" s="132">
        <f>'Investment Scenario'!AL60</f>
        <v>0</v>
      </c>
      <c r="AM52" s="132">
        <f>'Investment Scenario'!AM60</f>
        <v>0</v>
      </c>
      <c r="AN52" s="132">
        <f>'Investment Scenario'!AN60</f>
        <v>0</v>
      </c>
      <c r="AO52" s="132">
        <f>'Investment Scenario'!AO60</f>
        <v>0</v>
      </c>
      <c r="AP52" s="132">
        <f>'Investment Scenario'!AP60</f>
        <v>0</v>
      </c>
      <c r="AQ52" s="132">
        <f>'Investment Scenario'!AQ60</f>
        <v>0</v>
      </c>
      <c r="AR52" s="114"/>
    </row>
    <row r="53" spans="1:44" x14ac:dyDescent="0.25">
      <c r="A53" s="133" t="s">
        <v>69</v>
      </c>
      <c r="B53" s="114"/>
      <c r="C53" s="114"/>
      <c r="D53" s="122"/>
      <c r="E53" s="132" t="str">
        <f>'Investment Scenario'!E61</f>
        <v/>
      </c>
      <c r="F53" s="132" t="str">
        <f>'Investment Scenario'!F61</f>
        <v/>
      </c>
      <c r="G53" s="134" t="str">
        <f t="shared" ref="G53:AQ53" si="3">IFERROR(G51/G52,"")</f>
        <v/>
      </c>
      <c r="H53" s="134" t="str">
        <f>IFERROR(H51/H52,"")</f>
        <v/>
      </c>
      <c r="I53" s="134" t="str">
        <f t="shared" si="3"/>
        <v/>
      </c>
      <c r="J53" s="134" t="str">
        <f t="shared" si="3"/>
        <v/>
      </c>
      <c r="K53" s="134" t="str">
        <f t="shared" si="3"/>
        <v/>
      </c>
      <c r="L53" s="134" t="str">
        <f t="shared" si="3"/>
        <v/>
      </c>
      <c r="M53" s="134" t="str">
        <f t="shared" si="3"/>
        <v/>
      </c>
      <c r="N53" s="134" t="str">
        <f t="shared" si="3"/>
        <v/>
      </c>
      <c r="O53" s="134" t="str">
        <f t="shared" si="3"/>
        <v/>
      </c>
      <c r="P53" s="134" t="str">
        <f t="shared" si="3"/>
        <v/>
      </c>
      <c r="Q53" s="134" t="str">
        <f t="shared" si="3"/>
        <v/>
      </c>
      <c r="R53" s="134" t="str">
        <f t="shared" si="3"/>
        <v/>
      </c>
      <c r="S53" s="134" t="str">
        <f t="shared" si="3"/>
        <v/>
      </c>
      <c r="T53" s="134" t="str">
        <f t="shared" si="3"/>
        <v/>
      </c>
      <c r="U53" s="134" t="str">
        <f t="shared" si="3"/>
        <v/>
      </c>
      <c r="V53" s="134" t="str">
        <f t="shared" si="3"/>
        <v/>
      </c>
      <c r="W53" s="134" t="str">
        <f t="shared" si="3"/>
        <v/>
      </c>
      <c r="X53" s="134" t="str">
        <f t="shared" si="3"/>
        <v/>
      </c>
      <c r="Y53" s="134" t="str">
        <f t="shared" si="3"/>
        <v/>
      </c>
      <c r="Z53" s="134" t="str">
        <f t="shared" si="3"/>
        <v/>
      </c>
      <c r="AA53" s="134" t="str">
        <f t="shared" si="3"/>
        <v/>
      </c>
      <c r="AB53" s="134" t="str">
        <f t="shared" si="3"/>
        <v/>
      </c>
      <c r="AC53" s="134" t="str">
        <f t="shared" si="3"/>
        <v/>
      </c>
      <c r="AD53" s="134" t="str">
        <f t="shared" si="3"/>
        <v/>
      </c>
      <c r="AE53" s="134" t="str">
        <f t="shared" si="3"/>
        <v/>
      </c>
      <c r="AF53" s="134" t="str">
        <f t="shared" si="3"/>
        <v/>
      </c>
      <c r="AG53" s="134" t="str">
        <f t="shared" si="3"/>
        <v/>
      </c>
      <c r="AH53" s="134" t="str">
        <f t="shared" si="3"/>
        <v/>
      </c>
      <c r="AI53" s="134" t="str">
        <f t="shared" si="3"/>
        <v/>
      </c>
      <c r="AJ53" s="134" t="str">
        <f t="shared" si="3"/>
        <v/>
      </c>
      <c r="AK53" s="134" t="str">
        <f t="shared" si="3"/>
        <v/>
      </c>
      <c r="AL53" s="134" t="str">
        <f t="shared" si="3"/>
        <v/>
      </c>
      <c r="AM53" s="134" t="str">
        <f t="shared" si="3"/>
        <v/>
      </c>
      <c r="AN53" s="134" t="str">
        <f t="shared" si="3"/>
        <v/>
      </c>
      <c r="AO53" s="134" t="str">
        <f t="shared" si="3"/>
        <v/>
      </c>
      <c r="AP53" s="134" t="str">
        <f t="shared" si="3"/>
        <v/>
      </c>
      <c r="AQ53" s="134" t="str">
        <f t="shared" si="3"/>
        <v/>
      </c>
      <c r="AR53" s="114"/>
    </row>
    <row r="54" spans="1:44" x14ac:dyDescent="0.25">
      <c r="A54" s="123" t="s">
        <v>72</v>
      </c>
      <c r="B54" s="116">
        <f>'Investment Scenario'!B62</f>
        <v>0</v>
      </c>
      <c r="C54" s="131">
        <f>'Investment Scenario'!C62</f>
        <v>0</v>
      </c>
      <c r="D54" s="122"/>
      <c r="E54" s="132">
        <f>'Investment Scenario'!E62</f>
        <v>0</v>
      </c>
      <c r="F54" s="132">
        <f>'Investment Scenario'!F62</f>
        <v>0</v>
      </c>
      <c r="G54" s="132">
        <f>'Investment Scenario'!G62</f>
        <v>0</v>
      </c>
      <c r="H54" s="132">
        <f>'Investment Scenario'!H62</f>
        <v>0</v>
      </c>
      <c r="I54" s="132">
        <f>'Investment Scenario'!I62</f>
        <v>0</v>
      </c>
      <c r="J54" s="132">
        <f>'Investment Scenario'!J62</f>
        <v>0</v>
      </c>
      <c r="K54" s="132">
        <f>'Investment Scenario'!K62</f>
        <v>0</v>
      </c>
      <c r="L54" s="132">
        <f>'Investment Scenario'!L62</f>
        <v>0</v>
      </c>
      <c r="M54" s="132">
        <f>'Investment Scenario'!M62</f>
        <v>0</v>
      </c>
      <c r="N54" s="132">
        <f>'Investment Scenario'!N62</f>
        <v>0</v>
      </c>
      <c r="O54" s="132">
        <f>'Investment Scenario'!O62</f>
        <v>0</v>
      </c>
      <c r="P54" s="132">
        <f>'Investment Scenario'!P62</f>
        <v>0</v>
      </c>
      <c r="Q54" s="132">
        <f>'Investment Scenario'!Q62</f>
        <v>0</v>
      </c>
      <c r="R54" s="132">
        <f>'Investment Scenario'!R62</f>
        <v>0</v>
      </c>
      <c r="S54" s="132">
        <f>'Investment Scenario'!S62</f>
        <v>0</v>
      </c>
      <c r="T54" s="132">
        <f>'Investment Scenario'!T62</f>
        <v>0</v>
      </c>
      <c r="U54" s="132">
        <f>'Investment Scenario'!U62</f>
        <v>0</v>
      </c>
      <c r="V54" s="132">
        <f>'Investment Scenario'!V62</f>
        <v>0</v>
      </c>
      <c r="W54" s="132">
        <f>'Investment Scenario'!W62</f>
        <v>0</v>
      </c>
      <c r="X54" s="132">
        <f>'Investment Scenario'!X62</f>
        <v>0</v>
      </c>
      <c r="Y54" s="132">
        <f>'Investment Scenario'!Y62</f>
        <v>0</v>
      </c>
      <c r="Z54" s="132">
        <f>'Investment Scenario'!Z62</f>
        <v>0</v>
      </c>
      <c r="AA54" s="132">
        <f>'Investment Scenario'!AA62</f>
        <v>0</v>
      </c>
      <c r="AB54" s="132">
        <f>'Investment Scenario'!AB62</f>
        <v>0</v>
      </c>
      <c r="AC54" s="132">
        <f>'Investment Scenario'!AC62</f>
        <v>0</v>
      </c>
      <c r="AD54" s="132">
        <f>'Investment Scenario'!AD62</f>
        <v>0</v>
      </c>
      <c r="AE54" s="132">
        <f>'Investment Scenario'!AE62</f>
        <v>0</v>
      </c>
      <c r="AF54" s="132">
        <f>'Investment Scenario'!AF62</f>
        <v>0</v>
      </c>
      <c r="AG54" s="132">
        <f>'Investment Scenario'!AG62</f>
        <v>0</v>
      </c>
      <c r="AH54" s="132">
        <f>'Investment Scenario'!AH62</f>
        <v>0</v>
      </c>
      <c r="AI54" s="132">
        <f>'Investment Scenario'!AI62</f>
        <v>0</v>
      </c>
      <c r="AJ54" s="132">
        <f>'Investment Scenario'!AJ62</f>
        <v>0</v>
      </c>
      <c r="AK54" s="132">
        <f>'Investment Scenario'!AK62</f>
        <v>0</v>
      </c>
      <c r="AL54" s="132">
        <f>'Investment Scenario'!AL62</f>
        <v>0</v>
      </c>
      <c r="AM54" s="132">
        <f>'Investment Scenario'!AM62</f>
        <v>0</v>
      </c>
      <c r="AN54" s="132">
        <f>'Investment Scenario'!AN62</f>
        <v>0</v>
      </c>
      <c r="AO54" s="132">
        <f>'Investment Scenario'!AO62</f>
        <v>0</v>
      </c>
      <c r="AP54" s="132">
        <f>'Investment Scenario'!AP62</f>
        <v>0</v>
      </c>
      <c r="AQ54" s="132">
        <f>'Investment Scenario'!AQ62</f>
        <v>0</v>
      </c>
      <c r="AR54" s="114"/>
    </row>
    <row r="55" spans="1:44" x14ac:dyDescent="0.25">
      <c r="A55" s="133" t="s">
        <v>70</v>
      </c>
      <c r="B55" s="114"/>
      <c r="C55" s="114"/>
      <c r="D55" s="122"/>
      <c r="E55" s="132">
        <f>'Investment Scenario'!E63</f>
        <v>0</v>
      </c>
      <c r="F55" s="132">
        <f>'Investment Scenario'!F63</f>
        <v>0</v>
      </c>
      <c r="G55" s="132">
        <f>'Investment Scenario'!G63</f>
        <v>0</v>
      </c>
      <c r="H55" s="132">
        <f>'Investment Scenario'!H63</f>
        <v>0</v>
      </c>
      <c r="I55" s="132">
        <f>'Investment Scenario'!I63</f>
        <v>0</v>
      </c>
      <c r="J55" s="132">
        <f>'Investment Scenario'!J63</f>
        <v>0</v>
      </c>
      <c r="K55" s="132">
        <f>'Investment Scenario'!K63</f>
        <v>0</v>
      </c>
      <c r="L55" s="132">
        <f>'Investment Scenario'!L63</f>
        <v>0</v>
      </c>
      <c r="M55" s="132">
        <f>'Investment Scenario'!M63</f>
        <v>0</v>
      </c>
      <c r="N55" s="132">
        <f>'Investment Scenario'!N63</f>
        <v>0</v>
      </c>
      <c r="O55" s="132">
        <f>'Investment Scenario'!O63</f>
        <v>0</v>
      </c>
      <c r="P55" s="132">
        <f>'Investment Scenario'!P63</f>
        <v>0</v>
      </c>
      <c r="Q55" s="132">
        <f>'Investment Scenario'!Q63</f>
        <v>0</v>
      </c>
      <c r="R55" s="132">
        <f>'Investment Scenario'!R63</f>
        <v>0</v>
      </c>
      <c r="S55" s="132">
        <f>'Investment Scenario'!S63</f>
        <v>0</v>
      </c>
      <c r="T55" s="132">
        <f>'Investment Scenario'!T63</f>
        <v>0</v>
      </c>
      <c r="U55" s="132">
        <f>'Investment Scenario'!U63</f>
        <v>0</v>
      </c>
      <c r="V55" s="132">
        <f>'Investment Scenario'!V63</f>
        <v>0</v>
      </c>
      <c r="W55" s="132">
        <f>'Investment Scenario'!W63</f>
        <v>0</v>
      </c>
      <c r="X55" s="132">
        <f>'Investment Scenario'!X63</f>
        <v>0</v>
      </c>
      <c r="Y55" s="132">
        <f>'Investment Scenario'!Y63</f>
        <v>0</v>
      </c>
      <c r="Z55" s="132">
        <f>'Investment Scenario'!Z63</f>
        <v>0</v>
      </c>
      <c r="AA55" s="132">
        <f>'Investment Scenario'!AA63</f>
        <v>0</v>
      </c>
      <c r="AB55" s="132">
        <f>'Investment Scenario'!AB63</f>
        <v>0</v>
      </c>
      <c r="AC55" s="132">
        <f>'Investment Scenario'!AC63</f>
        <v>0</v>
      </c>
      <c r="AD55" s="132">
        <f>'Investment Scenario'!AD63</f>
        <v>0</v>
      </c>
      <c r="AE55" s="132">
        <f>'Investment Scenario'!AE63</f>
        <v>0</v>
      </c>
      <c r="AF55" s="132">
        <f>'Investment Scenario'!AF63</f>
        <v>0</v>
      </c>
      <c r="AG55" s="132">
        <f>'Investment Scenario'!AG63</f>
        <v>0</v>
      </c>
      <c r="AH55" s="132">
        <f>'Investment Scenario'!AH63</f>
        <v>0</v>
      </c>
      <c r="AI55" s="132">
        <f>'Investment Scenario'!AI63</f>
        <v>0</v>
      </c>
      <c r="AJ55" s="132">
        <f>'Investment Scenario'!AJ63</f>
        <v>0</v>
      </c>
      <c r="AK55" s="132">
        <f>'Investment Scenario'!AK63</f>
        <v>0</v>
      </c>
      <c r="AL55" s="132">
        <f>'Investment Scenario'!AL63</f>
        <v>0</v>
      </c>
      <c r="AM55" s="132">
        <f>'Investment Scenario'!AM63</f>
        <v>0</v>
      </c>
      <c r="AN55" s="132">
        <f>'Investment Scenario'!AN63</f>
        <v>0</v>
      </c>
      <c r="AO55" s="132">
        <f>'Investment Scenario'!AO63</f>
        <v>0</v>
      </c>
      <c r="AP55" s="132">
        <f>'Investment Scenario'!AP63</f>
        <v>0</v>
      </c>
      <c r="AQ55" s="132">
        <f>'Investment Scenario'!AQ63</f>
        <v>0</v>
      </c>
      <c r="AR55" s="114"/>
    </row>
    <row r="56" spans="1:44" x14ac:dyDescent="0.25">
      <c r="A56" s="133" t="s">
        <v>71</v>
      </c>
      <c r="B56" s="114"/>
      <c r="C56" s="114"/>
      <c r="D56" s="122"/>
      <c r="E56" s="132" t="str">
        <f>'Investment Scenario'!E64</f>
        <v/>
      </c>
      <c r="F56" s="132" t="str">
        <f>'Investment Scenario'!F64</f>
        <v/>
      </c>
      <c r="G56" s="134" t="str">
        <f t="shared" ref="G56:AQ56" si="4">IFERROR(G54/G55,"")</f>
        <v/>
      </c>
      <c r="H56" s="134" t="str">
        <f t="shared" si="4"/>
        <v/>
      </c>
      <c r="I56" s="134" t="str">
        <f t="shared" si="4"/>
        <v/>
      </c>
      <c r="J56" s="134" t="str">
        <f t="shared" si="4"/>
        <v/>
      </c>
      <c r="K56" s="134" t="str">
        <f t="shared" si="4"/>
        <v/>
      </c>
      <c r="L56" s="134" t="str">
        <f t="shared" si="4"/>
        <v/>
      </c>
      <c r="M56" s="134" t="str">
        <f t="shared" si="4"/>
        <v/>
      </c>
      <c r="N56" s="134" t="str">
        <f t="shared" si="4"/>
        <v/>
      </c>
      <c r="O56" s="134" t="str">
        <f t="shared" si="4"/>
        <v/>
      </c>
      <c r="P56" s="134" t="str">
        <f t="shared" si="4"/>
        <v/>
      </c>
      <c r="Q56" s="134" t="str">
        <f t="shared" si="4"/>
        <v/>
      </c>
      <c r="R56" s="134" t="str">
        <f t="shared" si="4"/>
        <v/>
      </c>
      <c r="S56" s="134" t="str">
        <f t="shared" si="4"/>
        <v/>
      </c>
      <c r="T56" s="134" t="str">
        <f t="shared" si="4"/>
        <v/>
      </c>
      <c r="U56" s="134" t="str">
        <f t="shared" si="4"/>
        <v/>
      </c>
      <c r="V56" s="134" t="str">
        <f t="shared" si="4"/>
        <v/>
      </c>
      <c r="W56" s="134" t="str">
        <f t="shared" si="4"/>
        <v/>
      </c>
      <c r="X56" s="134" t="str">
        <f t="shared" si="4"/>
        <v/>
      </c>
      <c r="Y56" s="134" t="str">
        <f t="shared" si="4"/>
        <v/>
      </c>
      <c r="Z56" s="134" t="str">
        <f t="shared" si="4"/>
        <v/>
      </c>
      <c r="AA56" s="134" t="str">
        <f t="shared" si="4"/>
        <v/>
      </c>
      <c r="AB56" s="134" t="str">
        <f t="shared" si="4"/>
        <v/>
      </c>
      <c r="AC56" s="134" t="str">
        <f t="shared" si="4"/>
        <v/>
      </c>
      <c r="AD56" s="134" t="str">
        <f t="shared" si="4"/>
        <v/>
      </c>
      <c r="AE56" s="134" t="str">
        <f t="shared" si="4"/>
        <v/>
      </c>
      <c r="AF56" s="134" t="str">
        <f t="shared" si="4"/>
        <v/>
      </c>
      <c r="AG56" s="134" t="str">
        <f t="shared" si="4"/>
        <v/>
      </c>
      <c r="AH56" s="134" t="str">
        <f t="shared" si="4"/>
        <v/>
      </c>
      <c r="AI56" s="134" t="str">
        <f t="shared" si="4"/>
        <v/>
      </c>
      <c r="AJ56" s="134" t="str">
        <f t="shared" si="4"/>
        <v/>
      </c>
      <c r="AK56" s="134" t="str">
        <f t="shared" si="4"/>
        <v/>
      </c>
      <c r="AL56" s="134" t="str">
        <f t="shared" si="4"/>
        <v/>
      </c>
      <c r="AM56" s="134" t="str">
        <f t="shared" si="4"/>
        <v/>
      </c>
      <c r="AN56" s="134" t="str">
        <f t="shared" si="4"/>
        <v/>
      </c>
      <c r="AO56" s="134" t="str">
        <f t="shared" si="4"/>
        <v/>
      </c>
      <c r="AP56" s="134" t="str">
        <f t="shared" si="4"/>
        <v/>
      </c>
      <c r="AQ56" s="134" t="str">
        <f t="shared" si="4"/>
        <v/>
      </c>
      <c r="AR56" s="114"/>
    </row>
    <row r="57" spans="1:44" x14ac:dyDescent="0.25">
      <c r="A57" s="123" t="s">
        <v>73</v>
      </c>
      <c r="B57" s="116">
        <f>'Investment Scenario'!B65</f>
        <v>0</v>
      </c>
      <c r="C57" s="131">
        <f>'Investment Scenario'!C65</f>
        <v>0</v>
      </c>
      <c r="D57" s="122"/>
      <c r="E57" s="132">
        <f>'Investment Scenario'!E65</f>
        <v>0</v>
      </c>
      <c r="F57" s="132">
        <f>'Investment Scenario'!F65</f>
        <v>0</v>
      </c>
      <c r="G57" s="132">
        <f>'Investment Scenario'!G65</f>
        <v>0</v>
      </c>
      <c r="H57" s="132">
        <f>'Investment Scenario'!H65</f>
        <v>0</v>
      </c>
      <c r="I57" s="132">
        <f>'Investment Scenario'!I65</f>
        <v>0</v>
      </c>
      <c r="J57" s="132">
        <f>'Investment Scenario'!J65</f>
        <v>0</v>
      </c>
      <c r="K57" s="132">
        <f>'Investment Scenario'!K65</f>
        <v>0</v>
      </c>
      <c r="L57" s="132">
        <f>'Investment Scenario'!L65</f>
        <v>0</v>
      </c>
      <c r="M57" s="132">
        <f>'Investment Scenario'!M65</f>
        <v>0</v>
      </c>
      <c r="N57" s="132">
        <f>'Investment Scenario'!N65</f>
        <v>0</v>
      </c>
      <c r="O57" s="132">
        <f>'Investment Scenario'!O65</f>
        <v>0</v>
      </c>
      <c r="P57" s="132">
        <f>'Investment Scenario'!P65</f>
        <v>0</v>
      </c>
      <c r="Q57" s="132">
        <f>'Investment Scenario'!Q65</f>
        <v>0</v>
      </c>
      <c r="R57" s="132">
        <f>'Investment Scenario'!R65</f>
        <v>0</v>
      </c>
      <c r="S57" s="132">
        <f>'Investment Scenario'!S65</f>
        <v>0</v>
      </c>
      <c r="T57" s="132">
        <f>'Investment Scenario'!T65</f>
        <v>0</v>
      </c>
      <c r="U57" s="132">
        <f>'Investment Scenario'!U65</f>
        <v>0</v>
      </c>
      <c r="V57" s="132">
        <f>'Investment Scenario'!V65</f>
        <v>0</v>
      </c>
      <c r="W57" s="132">
        <f>'Investment Scenario'!W65</f>
        <v>0</v>
      </c>
      <c r="X57" s="132">
        <f>'Investment Scenario'!X65</f>
        <v>0</v>
      </c>
      <c r="Y57" s="132">
        <f>'Investment Scenario'!Y65</f>
        <v>0</v>
      </c>
      <c r="Z57" s="132">
        <f>'Investment Scenario'!Z65</f>
        <v>0</v>
      </c>
      <c r="AA57" s="132">
        <f>'Investment Scenario'!AA65</f>
        <v>0</v>
      </c>
      <c r="AB57" s="132">
        <f>'Investment Scenario'!AB65</f>
        <v>0</v>
      </c>
      <c r="AC57" s="132">
        <f>'Investment Scenario'!AC65</f>
        <v>0</v>
      </c>
      <c r="AD57" s="132">
        <f>'Investment Scenario'!AD65</f>
        <v>0</v>
      </c>
      <c r="AE57" s="132">
        <f>'Investment Scenario'!AE65</f>
        <v>0</v>
      </c>
      <c r="AF57" s="132">
        <f>'Investment Scenario'!AF65</f>
        <v>0</v>
      </c>
      <c r="AG57" s="132">
        <f>'Investment Scenario'!AG65</f>
        <v>0</v>
      </c>
      <c r="AH57" s="132">
        <f>'Investment Scenario'!AH65</f>
        <v>0</v>
      </c>
      <c r="AI57" s="132">
        <f>'Investment Scenario'!AI65</f>
        <v>0</v>
      </c>
      <c r="AJ57" s="132">
        <f>'Investment Scenario'!AJ65</f>
        <v>0</v>
      </c>
      <c r="AK57" s="132">
        <f>'Investment Scenario'!AK65</f>
        <v>0</v>
      </c>
      <c r="AL57" s="132">
        <f>'Investment Scenario'!AL65</f>
        <v>0</v>
      </c>
      <c r="AM57" s="132">
        <f>'Investment Scenario'!AM65</f>
        <v>0</v>
      </c>
      <c r="AN57" s="132">
        <f>'Investment Scenario'!AN65</f>
        <v>0</v>
      </c>
      <c r="AO57" s="132">
        <f>'Investment Scenario'!AO65</f>
        <v>0</v>
      </c>
      <c r="AP57" s="132">
        <f>'Investment Scenario'!AP65</f>
        <v>0</v>
      </c>
      <c r="AQ57" s="132">
        <f>'Investment Scenario'!AQ65</f>
        <v>0</v>
      </c>
      <c r="AR57" s="114"/>
    </row>
    <row r="58" spans="1:44" x14ac:dyDescent="0.25">
      <c r="A58" s="133" t="s">
        <v>74</v>
      </c>
      <c r="B58" s="114"/>
      <c r="C58" s="114"/>
      <c r="D58" s="122"/>
      <c r="E58" s="132">
        <f>'Investment Scenario'!E66</f>
        <v>0</v>
      </c>
      <c r="F58" s="132">
        <f>'Investment Scenario'!F66</f>
        <v>0</v>
      </c>
      <c r="G58" s="132">
        <f>'Investment Scenario'!G66</f>
        <v>0</v>
      </c>
      <c r="H58" s="132">
        <f>'Investment Scenario'!H66</f>
        <v>0</v>
      </c>
      <c r="I58" s="132">
        <f>'Investment Scenario'!I66</f>
        <v>0</v>
      </c>
      <c r="J58" s="132">
        <f>'Investment Scenario'!J66</f>
        <v>0</v>
      </c>
      <c r="K58" s="132">
        <f>'Investment Scenario'!K66</f>
        <v>0</v>
      </c>
      <c r="L58" s="132">
        <f>'Investment Scenario'!L66</f>
        <v>0</v>
      </c>
      <c r="M58" s="132">
        <f>'Investment Scenario'!M66</f>
        <v>0</v>
      </c>
      <c r="N58" s="132">
        <f>'Investment Scenario'!N66</f>
        <v>0</v>
      </c>
      <c r="O58" s="132">
        <f>'Investment Scenario'!O66</f>
        <v>0</v>
      </c>
      <c r="P58" s="132">
        <f>'Investment Scenario'!P66</f>
        <v>0</v>
      </c>
      <c r="Q58" s="132">
        <f>'Investment Scenario'!Q66</f>
        <v>0</v>
      </c>
      <c r="R58" s="132">
        <f>'Investment Scenario'!R66</f>
        <v>0</v>
      </c>
      <c r="S58" s="132">
        <f>'Investment Scenario'!S66</f>
        <v>0</v>
      </c>
      <c r="T58" s="132">
        <f>'Investment Scenario'!T66</f>
        <v>0</v>
      </c>
      <c r="U58" s="132">
        <f>'Investment Scenario'!U66</f>
        <v>0</v>
      </c>
      <c r="V58" s="132">
        <f>'Investment Scenario'!V66</f>
        <v>0</v>
      </c>
      <c r="W58" s="132">
        <f>'Investment Scenario'!W66</f>
        <v>0</v>
      </c>
      <c r="X58" s="132">
        <f>'Investment Scenario'!X66</f>
        <v>0</v>
      </c>
      <c r="Y58" s="132">
        <f>'Investment Scenario'!Y66</f>
        <v>0</v>
      </c>
      <c r="Z58" s="132">
        <f>'Investment Scenario'!Z66</f>
        <v>0</v>
      </c>
      <c r="AA58" s="132">
        <f>'Investment Scenario'!AA66</f>
        <v>0</v>
      </c>
      <c r="AB58" s="132">
        <f>'Investment Scenario'!AB66</f>
        <v>0</v>
      </c>
      <c r="AC58" s="132">
        <f>'Investment Scenario'!AC66</f>
        <v>0</v>
      </c>
      <c r="AD58" s="132">
        <f>'Investment Scenario'!AD66</f>
        <v>0</v>
      </c>
      <c r="AE58" s="132">
        <f>'Investment Scenario'!AE66</f>
        <v>0</v>
      </c>
      <c r="AF58" s="132">
        <f>'Investment Scenario'!AF66</f>
        <v>0</v>
      </c>
      <c r="AG58" s="132">
        <f>'Investment Scenario'!AG66</f>
        <v>0</v>
      </c>
      <c r="AH58" s="132">
        <f>'Investment Scenario'!AH66</f>
        <v>0</v>
      </c>
      <c r="AI58" s="132">
        <f>'Investment Scenario'!AI66</f>
        <v>0</v>
      </c>
      <c r="AJ58" s="132">
        <f>'Investment Scenario'!AJ66</f>
        <v>0</v>
      </c>
      <c r="AK58" s="132">
        <f>'Investment Scenario'!AK66</f>
        <v>0</v>
      </c>
      <c r="AL58" s="132">
        <f>'Investment Scenario'!AL66</f>
        <v>0</v>
      </c>
      <c r="AM58" s="132">
        <f>'Investment Scenario'!AM66</f>
        <v>0</v>
      </c>
      <c r="AN58" s="132">
        <f>'Investment Scenario'!AN66</f>
        <v>0</v>
      </c>
      <c r="AO58" s="132">
        <f>'Investment Scenario'!AO66</f>
        <v>0</v>
      </c>
      <c r="AP58" s="132">
        <f>'Investment Scenario'!AP66</f>
        <v>0</v>
      </c>
      <c r="AQ58" s="132">
        <f>'Investment Scenario'!AQ66</f>
        <v>0</v>
      </c>
      <c r="AR58" s="114"/>
    </row>
    <row r="59" spans="1:44" x14ac:dyDescent="0.25">
      <c r="A59" s="133" t="s">
        <v>75</v>
      </c>
      <c r="B59" s="114"/>
      <c r="C59" s="114"/>
      <c r="D59" s="122"/>
      <c r="E59" s="132" t="str">
        <f>'Investment Scenario'!E67</f>
        <v/>
      </c>
      <c r="F59" s="132" t="str">
        <f>'Investment Scenario'!F67</f>
        <v/>
      </c>
      <c r="G59" s="134" t="str">
        <f t="shared" ref="G59:AQ59" si="5">IFERROR(G57/G58,"")</f>
        <v/>
      </c>
      <c r="H59" s="134" t="str">
        <f t="shared" si="5"/>
        <v/>
      </c>
      <c r="I59" s="134" t="str">
        <f t="shared" si="5"/>
        <v/>
      </c>
      <c r="J59" s="134" t="str">
        <f t="shared" si="5"/>
        <v/>
      </c>
      <c r="K59" s="134" t="str">
        <f t="shared" si="5"/>
        <v/>
      </c>
      <c r="L59" s="134" t="str">
        <f t="shared" si="5"/>
        <v/>
      </c>
      <c r="M59" s="134" t="str">
        <f t="shared" si="5"/>
        <v/>
      </c>
      <c r="N59" s="134" t="str">
        <f t="shared" si="5"/>
        <v/>
      </c>
      <c r="O59" s="134" t="str">
        <f t="shared" si="5"/>
        <v/>
      </c>
      <c r="P59" s="134" t="str">
        <f t="shared" si="5"/>
        <v/>
      </c>
      <c r="Q59" s="134" t="str">
        <f t="shared" si="5"/>
        <v/>
      </c>
      <c r="R59" s="134" t="str">
        <f t="shared" si="5"/>
        <v/>
      </c>
      <c r="S59" s="134" t="str">
        <f t="shared" si="5"/>
        <v/>
      </c>
      <c r="T59" s="134" t="str">
        <f t="shared" si="5"/>
        <v/>
      </c>
      <c r="U59" s="134" t="str">
        <f t="shared" si="5"/>
        <v/>
      </c>
      <c r="V59" s="134" t="str">
        <f t="shared" si="5"/>
        <v/>
      </c>
      <c r="W59" s="134" t="str">
        <f t="shared" si="5"/>
        <v/>
      </c>
      <c r="X59" s="134" t="str">
        <f t="shared" si="5"/>
        <v/>
      </c>
      <c r="Y59" s="134" t="str">
        <f t="shared" si="5"/>
        <v/>
      </c>
      <c r="Z59" s="134" t="str">
        <f t="shared" si="5"/>
        <v/>
      </c>
      <c r="AA59" s="134" t="str">
        <f t="shared" si="5"/>
        <v/>
      </c>
      <c r="AB59" s="134" t="str">
        <f t="shared" si="5"/>
        <v/>
      </c>
      <c r="AC59" s="134" t="str">
        <f t="shared" si="5"/>
        <v/>
      </c>
      <c r="AD59" s="134" t="str">
        <f t="shared" si="5"/>
        <v/>
      </c>
      <c r="AE59" s="134" t="str">
        <f t="shared" si="5"/>
        <v/>
      </c>
      <c r="AF59" s="134" t="str">
        <f t="shared" si="5"/>
        <v/>
      </c>
      <c r="AG59" s="134" t="str">
        <f t="shared" si="5"/>
        <v/>
      </c>
      <c r="AH59" s="134" t="str">
        <f t="shared" si="5"/>
        <v/>
      </c>
      <c r="AI59" s="134" t="str">
        <f t="shared" si="5"/>
        <v/>
      </c>
      <c r="AJ59" s="134" t="str">
        <f t="shared" si="5"/>
        <v/>
      </c>
      <c r="AK59" s="134" t="str">
        <f t="shared" si="5"/>
        <v/>
      </c>
      <c r="AL59" s="134" t="str">
        <f t="shared" si="5"/>
        <v/>
      </c>
      <c r="AM59" s="134" t="str">
        <f t="shared" si="5"/>
        <v/>
      </c>
      <c r="AN59" s="134" t="str">
        <f t="shared" si="5"/>
        <v/>
      </c>
      <c r="AO59" s="134" t="str">
        <f t="shared" si="5"/>
        <v/>
      </c>
      <c r="AP59" s="134" t="str">
        <f t="shared" si="5"/>
        <v/>
      </c>
      <c r="AQ59" s="134" t="str">
        <f t="shared" si="5"/>
        <v/>
      </c>
      <c r="AR59" s="114"/>
    </row>
    <row r="60" spans="1:44" x14ac:dyDescent="0.25">
      <c r="A60" s="176" t="s">
        <v>76</v>
      </c>
      <c r="B60" s="116">
        <f>'Investment Scenario'!B68</f>
        <v>0</v>
      </c>
      <c r="C60" s="114"/>
      <c r="D60" s="122"/>
      <c r="E60" s="132">
        <f>'Investment Scenario'!E68</f>
        <v>0</v>
      </c>
      <c r="F60" s="132">
        <f>'Investment Scenario'!F68</f>
        <v>0</v>
      </c>
      <c r="G60" s="132">
        <f>'Investment Scenario'!G68</f>
        <v>0</v>
      </c>
      <c r="H60" s="132">
        <f>'Investment Scenario'!H68</f>
        <v>0</v>
      </c>
      <c r="I60" s="132">
        <f>'Investment Scenario'!I68</f>
        <v>0</v>
      </c>
      <c r="J60" s="132">
        <f>'Investment Scenario'!J68</f>
        <v>0</v>
      </c>
      <c r="K60" s="132">
        <f>'Investment Scenario'!K68</f>
        <v>0</v>
      </c>
      <c r="L60" s="132">
        <f>'Investment Scenario'!L68</f>
        <v>0</v>
      </c>
      <c r="M60" s="132">
        <f>'Investment Scenario'!M68</f>
        <v>0</v>
      </c>
      <c r="N60" s="132">
        <f>'Investment Scenario'!N68</f>
        <v>0</v>
      </c>
      <c r="O60" s="132">
        <f>'Investment Scenario'!O68</f>
        <v>0</v>
      </c>
      <c r="P60" s="132">
        <f>'Investment Scenario'!P68</f>
        <v>0</v>
      </c>
      <c r="Q60" s="132">
        <f>'Investment Scenario'!Q68</f>
        <v>0</v>
      </c>
      <c r="R60" s="132">
        <f>'Investment Scenario'!R68</f>
        <v>0</v>
      </c>
      <c r="S60" s="132">
        <f>'Investment Scenario'!S68</f>
        <v>0</v>
      </c>
      <c r="T60" s="132">
        <f>'Investment Scenario'!T68</f>
        <v>0</v>
      </c>
      <c r="U60" s="132">
        <f>'Investment Scenario'!U68</f>
        <v>0</v>
      </c>
      <c r="V60" s="132">
        <f>'Investment Scenario'!V68</f>
        <v>0</v>
      </c>
      <c r="W60" s="132">
        <f>'Investment Scenario'!W68</f>
        <v>0</v>
      </c>
      <c r="X60" s="132">
        <f>'Investment Scenario'!X68</f>
        <v>0</v>
      </c>
      <c r="Y60" s="132">
        <f>'Investment Scenario'!Y68</f>
        <v>0</v>
      </c>
      <c r="Z60" s="132">
        <f>'Investment Scenario'!Z68</f>
        <v>0</v>
      </c>
      <c r="AA60" s="132">
        <f>'Investment Scenario'!AA68</f>
        <v>0</v>
      </c>
      <c r="AB60" s="132">
        <f>'Investment Scenario'!AB68</f>
        <v>0</v>
      </c>
      <c r="AC60" s="132">
        <f>'Investment Scenario'!AC68</f>
        <v>0</v>
      </c>
      <c r="AD60" s="132">
        <f>'Investment Scenario'!AD68</f>
        <v>0</v>
      </c>
      <c r="AE60" s="132">
        <f>'Investment Scenario'!AE68</f>
        <v>0</v>
      </c>
      <c r="AF60" s="132">
        <f>'Investment Scenario'!AF68</f>
        <v>0</v>
      </c>
      <c r="AG60" s="132">
        <f>'Investment Scenario'!AG68</f>
        <v>0</v>
      </c>
      <c r="AH60" s="132">
        <f>'Investment Scenario'!AH68</f>
        <v>0</v>
      </c>
      <c r="AI60" s="132">
        <f>'Investment Scenario'!AI68</f>
        <v>0</v>
      </c>
      <c r="AJ60" s="132">
        <f>'Investment Scenario'!AJ68</f>
        <v>0</v>
      </c>
      <c r="AK60" s="132">
        <f>'Investment Scenario'!AK68</f>
        <v>0</v>
      </c>
      <c r="AL60" s="132">
        <f>'Investment Scenario'!AL68</f>
        <v>0</v>
      </c>
      <c r="AM60" s="132">
        <f>'Investment Scenario'!AM68</f>
        <v>0</v>
      </c>
      <c r="AN60" s="132">
        <f>'Investment Scenario'!AN68</f>
        <v>0</v>
      </c>
      <c r="AO60" s="132">
        <f>'Investment Scenario'!AO68</f>
        <v>0</v>
      </c>
      <c r="AP60" s="132">
        <f>'Investment Scenario'!AP68</f>
        <v>0</v>
      </c>
      <c r="AQ60" s="132">
        <f>'Investment Scenario'!AQ68</f>
        <v>0</v>
      </c>
      <c r="AR60" s="114"/>
    </row>
    <row r="61" spans="1:44" x14ac:dyDescent="0.25">
      <c r="A61" s="176" t="s">
        <v>141</v>
      </c>
      <c r="C61" s="114"/>
      <c r="D61" s="122"/>
      <c r="E61" s="132">
        <f>'Investment Scenario'!E69</f>
        <v>0</v>
      </c>
      <c r="F61" s="132">
        <f>'Investment Scenario'!F69</f>
        <v>0</v>
      </c>
      <c r="G61" s="132">
        <f>'Investment Scenario'!G69</f>
        <v>0</v>
      </c>
      <c r="H61" s="132">
        <f>'Investment Scenario'!H69</f>
        <v>0</v>
      </c>
      <c r="I61" s="132">
        <f>'Investment Scenario'!I69</f>
        <v>0</v>
      </c>
      <c r="J61" s="132">
        <f>'Investment Scenario'!J69</f>
        <v>0</v>
      </c>
      <c r="K61" s="132">
        <f>'Investment Scenario'!K69</f>
        <v>0</v>
      </c>
      <c r="L61" s="132">
        <f>'Investment Scenario'!L69</f>
        <v>0</v>
      </c>
      <c r="M61" s="132">
        <f>'Investment Scenario'!M69</f>
        <v>0</v>
      </c>
      <c r="N61" s="132">
        <f>'Investment Scenario'!N69</f>
        <v>0</v>
      </c>
      <c r="O61" s="132">
        <f>'Investment Scenario'!O69</f>
        <v>0</v>
      </c>
      <c r="P61" s="132">
        <f>'Investment Scenario'!P69</f>
        <v>0</v>
      </c>
      <c r="Q61" s="132">
        <f>'Investment Scenario'!Q69</f>
        <v>0</v>
      </c>
      <c r="R61" s="132">
        <f>'Investment Scenario'!R69</f>
        <v>0</v>
      </c>
      <c r="S61" s="132">
        <f>'Investment Scenario'!S69</f>
        <v>0</v>
      </c>
      <c r="T61" s="132">
        <f>'Investment Scenario'!T69</f>
        <v>0</v>
      </c>
      <c r="U61" s="132">
        <f>'Investment Scenario'!U69</f>
        <v>0</v>
      </c>
      <c r="V61" s="132">
        <f>'Investment Scenario'!V69</f>
        <v>0</v>
      </c>
      <c r="W61" s="132">
        <f>'Investment Scenario'!W69</f>
        <v>0</v>
      </c>
      <c r="X61" s="132">
        <f>'Investment Scenario'!X69</f>
        <v>0</v>
      </c>
      <c r="Y61" s="132">
        <f>'Investment Scenario'!Y69</f>
        <v>0</v>
      </c>
      <c r="Z61" s="132">
        <f>'Investment Scenario'!Z69</f>
        <v>0</v>
      </c>
      <c r="AA61" s="132">
        <f>'Investment Scenario'!AA69</f>
        <v>0</v>
      </c>
      <c r="AB61" s="132">
        <f>'Investment Scenario'!AB69</f>
        <v>0</v>
      </c>
      <c r="AC61" s="132">
        <f>'Investment Scenario'!AC69</f>
        <v>0</v>
      </c>
      <c r="AD61" s="132">
        <f>'Investment Scenario'!AD69</f>
        <v>0</v>
      </c>
      <c r="AE61" s="132">
        <f>'Investment Scenario'!AE69</f>
        <v>0</v>
      </c>
      <c r="AF61" s="132">
        <f>'Investment Scenario'!AF69</f>
        <v>0</v>
      </c>
      <c r="AG61" s="132">
        <f>'Investment Scenario'!AG69</f>
        <v>0</v>
      </c>
      <c r="AH61" s="132">
        <f>'Investment Scenario'!AH69</f>
        <v>0</v>
      </c>
      <c r="AI61" s="132">
        <f>'Investment Scenario'!AI69</f>
        <v>0</v>
      </c>
      <c r="AJ61" s="132">
        <f>'Investment Scenario'!AJ69</f>
        <v>0</v>
      </c>
      <c r="AK61" s="132">
        <f>'Investment Scenario'!AK69</f>
        <v>0</v>
      </c>
      <c r="AL61" s="132">
        <f>'Investment Scenario'!AL69</f>
        <v>0</v>
      </c>
      <c r="AM61" s="132">
        <f>'Investment Scenario'!AM69</f>
        <v>0</v>
      </c>
      <c r="AN61" s="132">
        <f>'Investment Scenario'!AN69</f>
        <v>0</v>
      </c>
      <c r="AO61" s="132">
        <f>'Investment Scenario'!AO69</f>
        <v>0</v>
      </c>
      <c r="AP61" s="132">
        <f>'Investment Scenario'!AP69</f>
        <v>0</v>
      </c>
      <c r="AQ61" s="132">
        <f>'Investment Scenario'!AQ69</f>
        <v>0</v>
      </c>
      <c r="AR61" s="114"/>
    </row>
    <row r="62" spans="1:44" x14ac:dyDescent="0.25">
      <c r="A62" s="109" t="s">
        <v>150</v>
      </c>
      <c r="C62" s="114"/>
      <c r="D62" s="122"/>
      <c r="E62" s="132">
        <f>'Investment Scenario'!E70</f>
        <v>0</v>
      </c>
      <c r="F62" s="132">
        <f>'Investment Scenario'!F70</f>
        <v>0</v>
      </c>
      <c r="G62" s="132">
        <f>'Investment Scenario'!G70</f>
        <v>0</v>
      </c>
      <c r="H62" s="132">
        <f>'Investment Scenario'!H70</f>
        <v>0</v>
      </c>
      <c r="I62" s="132">
        <f>'Investment Scenario'!I70</f>
        <v>0</v>
      </c>
      <c r="J62" s="132">
        <f>'Investment Scenario'!J70</f>
        <v>0</v>
      </c>
      <c r="K62" s="132">
        <f>'Investment Scenario'!K70</f>
        <v>0</v>
      </c>
      <c r="L62" s="132">
        <f>'Investment Scenario'!L70</f>
        <v>0</v>
      </c>
      <c r="M62" s="132">
        <f>'Investment Scenario'!M70</f>
        <v>0</v>
      </c>
      <c r="N62" s="132">
        <f>'Investment Scenario'!N70</f>
        <v>0</v>
      </c>
      <c r="O62" s="132">
        <f>'Investment Scenario'!O70</f>
        <v>0</v>
      </c>
      <c r="P62" s="132">
        <f>'Investment Scenario'!P70</f>
        <v>0</v>
      </c>
      <c r="Q62" s="132">
        <f>'Investment Scenario'!Q70</f>
        <v>0</v>
      </c>
      <c r="R62" s="132">
        <f>'Investment Scenario'!R70</f>
        <v>0</v>
      </c>
      <c r="S62" s="132">
        <f>'Investment Scenario'!S70</f>
        <v>0</v>
      </c>
      <c r="T62" s="132">
        <f>'Investment Scenario'!T70</f>
        <v>0</v>
      </c>
      <c r="U62" s="132">
        <f>'Investment Scenario'!U70</f>
        <v>0</v>
      </c>
      <c r="V62" s="132">
        <f>'Investment Scenario'!V70</f>
        <v>0</v>
      </c>
      <c r="W62" s="132">
        <f>'Investment Scenario'!W70</f>
        <v>0</v>
      </c>
      <c r="X62" s="132">
        <f>'Investment Scenario'!X70</f>
        <v>0</v>
      </c>
      <c r="Y62" s="132">
        <f>'Investment Scenario'!Y70</f>
        <v>0</v>
      </c>
      <c r="Z62" s="132">
        <f>'Investment Scenario'!Z70</f>
        <v>0</v>
      </c>
      <c r="AA62" s="132">
        <f>'Investment Scenario'!AA70</f>
        <v>0</v>
      </c>
      <c r="AB62" s="132">
        <f>'Investment Scenario'!AB70</f>
        <v>0</v>
      </c>
      <c r="AC62" s="132">
        <f>'Investment Scenario'!AC70</f>
        <v>0</v>
      </c>
      <c r="AD62" s="132">
        <f>'Investment Scenario'!AD70</f>
        <v>0</v>
      </c>
      <c r="AE62" s="132">
        <f>'Investment Scenario'!AE70</f>
        <v>0</v>
      </c>
      <c r="AF62" s="132">
        <f>'Investment Scenario'!AF70</f>
        <v>0</v>
      </c>
      <c r="AG62" s="132">
        <f>'Investment Scenario'!AG70</f>
        <v>0</v>
      </c>
      <c r="AH62" s="132">
        <f>'Investment Scenario'!AH70</f>
        <v>0</v>
      </c>
      <c r="AI62" s="132">
        <f>'Investment Scenario'!AI70</f>
        <v>0</v>
      </c>
      <c r="AJ62" s="132">
        <f>'Investment Scenario'!AJ70</f>
        <v>0</v>
      </c>
      <c r="AK62" s="132">
        <f>'Investment Scenario'!AK70</f>
        <v>0</v>
      </c>
      <c r="AL62" s="132">
        <f>'Investment Scenario'!AL70</f>
        <v>0</v>
      </c>
      <c r="AM62" s="132">
        <f>'Investment Scenario'!AM70</f>
        <v>0</v>
      </c>
      <c r="AN62" s="132">
        <f>'Investment Scenario'!AN70</f>
        <v>0</v>
      </c>
      <c r="AO62" s="132">
        <f>'Investment Scenario'!AO70</f>
        <v>0</v>
      </c>
      <c r="AP62" s="132">
        <f>'Investment Scenario'!AP70</f>
        <v>0</v>
      </c>
      <c r="AQ62" s="132">
        <f>'Investment Scenario'!AQ70</f>
        <v>0</v>
      </c>
      <c r="AR62" s="114"/>
    </row>
    <row r="63" spans="1:44" x14ac:dyDescent="0.25">
      <c r="A63" s="109" t="s">
        <v>142</v>
      </c>
      <c r="C63" s="114"/>
      <c r="D63" s="122"/>
      <c r="E63" s="132" t="str">
        <f>'Investment Scenario'!E71</f>
        <v/>
      </c>
      <c r="F63" s="132" t="str">
        <f>'Investment Scenario'!F71</f>
        <v/>
      </c>
      <c r="G63" s="132" t="str">
        <f>'Investment Scenario'!G71</f>
        <v/>
      </c>
      <c r="H63" s="132" t="str">
        <f>'Investment Scenario'!H71</f>
        <v/>
      </c>
      <c r="I63" s="132" t="str">
        <f>'Investment Scenario'!I71</f>
        <v/>
      </c>
      <c r="J63" s="132" t="str">
        <f>'Investment Scenario'!J71</f>
        <v/>
      </c>
      <c r="K63" s="132" t="str">
        <f>'Investment Scenario'!K71</f>
        <v/>
      </c>
      <c r="L63" s="132" t="str">
        <f>'Investment Scenario'!L71</f>
        <v/>
      </c>
      <c r="M63" s="132" t="str">
        <f>'Investment Scenario'!M71</f>
        <v/>
      </c>
      <c r="N63" s="132" t="str">
        <f>'Investment Scenario'!N71</f>
        <v/>
      </c>
      <c r="O63" s="132" t="str">
        <f>'Investment Scenario'!O71</f>
        <v/>
      </c>
      <c r="P63" s="132" t="str">
        <f>'Investment Scenario'!P71</f>
        <v/>
      </c>
      <c r="Q63" s="132" t="str">
        <f>'Investment Scenario'!Q71</f>
        <v/>
      </c>
      <c r="R63" s="132" t="str">
        <f>'Investment Scenario'!R71</f>
        <v/>
      </c>
      <c r="S63" s="132" t="str">
        <f>'Investment Scenario'!S71</f>
        <v/>
      </c>
      <c r="T63" s="132" t="str">
        <f>'Investment Scenario'!T71</f>
        <v/>
      </c>
      <c r="U63" s="132" t="str">
        <f>'Investment Scenario'!U71</f>
        <v/>
      </c>
      <c r="V63" s="132" t="str">
        <f>'Investment Scenario'!V71</f>
        <v/>
      </c>
      <c r="W63" s="132" t="str">
        <f>'Investment Scenario'!W71</f>
        <v/>
      </c>
      <c r="X63" s="132" t="str">
        <f>'Investment Scenario'!X71</f>
        <v/>
      </c>
      <c r="Y63" s="132" t="str">
        <f>'Investment Scenario'!Y71</f>
        <v/>
      </c>
      <c r="Z63" s="132" t="str">
        <f>'Investment Scenario'!Z71</f>
        <v/>
      </c>
      <c r="AA63" s="132" t="str">
        <f>'Investment Scenario'!AA71</f>
        <v/>
      </c>
      <c r="AB63" s="132" t="str">
        <f>'Investment Scenario'!AB71</f>
        <v/>
      </c>
      <c r="AC63" s="132" t="str">
        <f>'Investment Scenario'!AC71</f>
        <v/>
      </c>
      <c r="AD63" s="132" t="str">
        <f>'Investment Scenario'!AD71</f>
        <v/>
      </c>
      <c r="AE63" s="132" t="str">
        <f>'Investment Scenario'!AE71</f>
        <v/>
      </c>
      <c r="AF63" s="132" t="str">
        <f>'Investment Scenario'!AF71</f>
        <v/>
      </c>
      <c r="AG63" s="132" t="str">
        <f>'Investment Scenario'!AG71</f>
        <v/>
      </c>
      <c r="AH63" s="132" t="str">
        <f>'Investment Scenario'!AH71</f>
        <v/>
      </c>
      <c r="AI63" s="132" t="str">
        <f>'Investment Scenario'!AI71</f>
        <v/>
      </c>
      <c r="AJ63" s="132" t="str">
        <f>'Investment Scenario'!AJ71</f>
        <v/>
      </c>
      <c r="AK63" s="132" t="str">
        <f>'Investment Scenario'!AK71</f>
        <v/>
      </c>
      <c r="AL63" s="132" t="str">
        <f>'Investment Scenario'!AL71</f>
        <v/>
      </c>
      <c r="AM63" s="132" t="str">
        <f>'Investment Scenario'!AM71</f>
        <v/>
      </c>
      <c r="AN63" s="132" t="str">
        <f>'Investment Scenario'!AN71</f>
        <v/>
      </c>
      <c r="AO63" s="132" t="str">
        <f>'Investment Scenario'!AO71</f>
        <v/>
      </c>
      <c r="AP63" s="132" t="str">
        <f>'Investment Scenario'!AP71</f>
        <v/>
      </c>
      <c r="AQ63" s="132" t="str">
        <f>'Investment Scenario'!AQ71</f>
        <v/>
      </c>
      <c r="AR63" s="114"/>
    </row>
    <row r="64" spans="1:44" x14ac:dyDescent="0.25">
      <c r="A64" s="176" t="s">
        <v>143</v>
      </c>
      <c r="C64" s="114"/>
      <c r="D64" s="122"/>
      <c r="E64" s="132">
        <f>'Investment Scenario'!E72</f>
        <v>0</v>
      </c>
      <c r="F64" s="132">
        <f>'Investment Scenario'!F72</f>
        <v>0</v>
      </c>
      <c r="G64" s="132">
        <f>'Investment Scenario'!G72</f>
        <v>0</v>
      </c>
      <c r="H64" s="132">
        <f>'Investment Scenario'!H72</f>
        <v>0</v>
      </c>
      <c r="I64" s="132">
        <f>'Investment Scenario'!I72</f>
        <v>0</v>
      </c>
      <c r="J64" s="132">
        <f>'Investment Scenario'!J72</f>
        <v>0</v>
      </c>
      <c r="K64" s="132">
        <f>'Investment Scenario'!K72</f>
        <v>0</v>
      </c>
      <c r="L64" s="132">
        <f>'Investment Scenario'!L72</f>
        <v>0</v>
      </c>
      <c r="M64" s="132">
        <f>'Investment Scenario'!M72</f>
        <v>0</v>
      </c>
      <c r="N64" s="132">
        <f>'Investment Scenario'!N72</f>
        <v>0</v>
      </c>
      <c r="O64" s="132">
        <f>'Investment Scenario'!O72</f>
        <v>0</v>
      </c>
      <c r="P64" s="132">
        <f>'Investment Scenario'!P72</f>
        <v>0</v>
      </c>
      <c r="Q64" s="132">
        <f>'Investment Scenario'!Q72</f>
        <v>0</v>
      </c>
      <c r="R64" s="132">
        <f>'Investment Scenario'!R72</f>
        <v>0</v>
      </c>
      <c r="S64" s="132">
        <f>'Investment Scenario'!S72</f>
        <v>0</v>
      </c>
      <c r="T64" s="132">
        <f>'Investment Scenario'!T72</f>
        <v>0</v>
      </c>
      <c r="U64" s="132">
        <f>'Investment Scenario'!U72</f>
        <v>0</v>
      </c>
      <c r="V64" s="132">
        <f>'Investment Scenario'!V72</f>
        <v>0</v>
      </c>
      <c r="W64" s="132">
        <f>'Investment Scenario'!W72</f>
        <v>0</v>
      </c>
      <c r="X64" s="132">
        <f>'Investment Scenario'!X72</f>
        <v>0</v>
      </c>
      <c r="Y64" s="132">
        <f>'Investment Scenario'!Y72</f>
        <v>0</v>
      </c>
      <c r="Z64" s="132">
        <f>'Investment Scenario'!Z72</f>
        <v>0</v>
      </c>
      <c r="AA64" s="132">
        <f>'Investment Scenario'!AA72</f>
        <v>0</v>
      </c>
      <c r="AB64" s="132">
        <f>'Investment Scenario'!AB72</f>
        <v>0</v>
      </c>
      <c r="AC64" s="132">
        <f>'Investment Scenario'!AC72</f>
        <v>0</v>
      </c>
      <c r="AD64" s="132">
        <f>'Investment Scenario'!AD72</f>
        <v>0</v>
      </c>
      <c r="AE64" s="132">
        <f>'Investment Scenario'!AE72</f>
        <v>0</v>
      </c>
      <c r="AF64" s="132">
        <f>'Investment Scenario'!AF72</f>
        <v>0</v>
      </c>
      <c r="AG64" s="132">
        <f>'Investment Scenario'!AG72</f>
        <v>0</v>
      </c>
      <c r="AH64" s="132">
        <f>'Investment Scenario'!AH72</f>
        <v>0</v>
      </c>
      <c r="AI64" s="132">
        <f>'Investment Scenario'!AI72</f>
        <v>0</v>
      </c>
      <c r="AJ64" s="132">
        <f>'Investment Scenario'!AJ72</f>
        <v>0</v>
      </c>
      <c r="AK64" s="132">
        <f>'Investment Scenario'!AK72</f>
        <v>0</v>
      </c>
      <c r="AL64" s="132">
        <f>'Investment Scenario'!AL72</f>
        <v>0</v>
      </c>
      <c r="AM64" s="132">
        <f>'Investment Scenario'!AM72</f>
        <v>0</v>
      </c>
      <c r="AN64" s="132">
        <f>'Investment Scenario'!AN72</f>
        <v>0</v>
      </c>
      <c r="AO64" s="132">
        <f>'Investment Scenario'!AO72</f>
        <v>0</v>
      </c>
      <c r="AP64" s="132">
        <f>'Investment Scenario'!AP72</f>
        <v>0</v>
      </c>
      <c r="AQ64" s="132">
        <f>'Investment Scenario'!AQ72</f>
        <v>0</v>
      </c>
      <c r="AR64" s="114"/>
    </row>
    <row r="65" spans="1:44" x14ac:dyDescent="0.25">
      <c r="A65" s="109" t="s">
        <v>154</v>
      </c>
      <c r="C65" s="114"/>
      <c r="D65" s="122"/>
      <c r="E65" s="132">
        <f>'Investment Scenario'!E73</f>
        <v>0</v>
      </c>
      <c r="F65" s="132">
        <f>'Investment Scenario'!F73</f>
        <v>0</v>
      </c>
      <c r="G65" s="132">
        <f>'Investment Scenario'!G73</f>
        <v>0</v>
      </c>
      <c r="H65" s="132">
        <f>'Investment Scenario'!H73</f>
        <v>0</v>
      </c>
      <c r="I65" s="132">
        <f>'Investment Scenario'!I73</f>
        <v>0</v>
      </c>
      <c r="J65" s="132">
        <f>'Investment Scenario'!J73</f>
        <v>0</v>
      </c>
      <c r="K65" s="132">
        <f>'Investment Scenario'!K73</f>
        <v>0</v>
      </c>
      <c r="L65" s="132">
        <f>'Investment Scenario'!L73</f>
        <v>0</v>
      </c>
      <c r="M65" s="132">
        <f>'Investment Scenario'!M73</f>
        <v>0</v>
      </c>
      <c r="N65" s="132">
        <f>'Investment Scenario'!N73</f>
        <v>0</v>
      </c>
      <c r="O65" s="132">
        <f>'Investment Scenario'!O73</f>
        <v>0</v>
      </c>
      <c r="P65" s="132">
        <f>'Investment Scenario'!P73</f>
        <v>0</v>
      </c>
      <c r="Q65" s="132">
        <f>'Investment Scenario'!Q73</f>
        <v>0</v>
      </c>
      <c r="R65" s="132">
        <f>'Investment Scenario'!R73</f>
        <v>0</v>
      </c>
      <c r="S65" s="132">
        <f>'Investment Scenario'!S73</f>
        <v>0</v>
      </c>
      <c r="T65" s="132">
        <f>'Investment Scenario'!T73</f>
        <v>0</v>
      </c>
      <c r="U65" s="132">
        <f>'Investment Scenario'!U73</f>
        <v>0</v>
      </c>
      <c r="V65" s="132">
        <f>'Investment Scenario'!V73</f>
        <v>0</v>
      </c>
      <c r="W65" s="132">
        <f>'Investment Scenario'!W73</f>
        <v>0</v>
      </c>
      <c r="X65" s="132">
        <f>'Investment Scenario'!X73</f>
        <v>0</v>
      </c>
      <c r="Y65" s="132">
        <f>'Investment Scenario'!Y73</f>
        <v>0</v>
      </c>
      <c r="Z65" s="132">
        <f>'Investment Scenario'!Z73</f>
        <v>0</v>
      </c>
      <c r="AA65" s="132">
        <f>'Investment Scenario'!AA73</f>
        <v>0</v>
      </c>
      <c r="AB65" s="132">
        <f>'Investment Scenario'!AB73</f>
        <v>0</v>
      </c>
      <c r="AC65" s="132">
        <f>'Investment Scenario'!AC73</f>
        <v>0</v>
      </c>
      <c r="AD65" s="132">
        <f>'Investment Scenario'!AD73</f>
        <v>0</v>
      </c>
      <c r="AE65" s="132">
        <f>'Investment Scenario'!AE73</f>
        <v>0</v>
      </c>
      <c r="AF65" s="132">
        <f>'Investment Scenario'!AF73</f>
        <v>0</v>
      </c>
      <c r="AG65" s="132">
        <f>'Investment Scenario'!AG73</f>
        <v>0</v>
      </c>
      <c r="AH65" s="132">
        <f>'Investment Scenario'!AH73</f>
        <v>0</v>
      </c>
      <c r="AI65" s="132">
        <f>'Investment Scenario'!AI73</f>
        <v>0</v>
      </c>
      <c r="AJ65" s="132">
        <f>'Investment Scenario'!AJ73</f>
        <v>0</v>
      </c>
      <c r="AK65" s="132">
        <f>'Investment Scenario'!AK73</f>
        <v>0</v>
      </c>
      <c r="AL65" s="132">
        <f>'Investment Scenario'!AL73</f>
        <v>0</v>
      </c>
      <c r="AM65" s="132">
        <f>'Investment Scenario'!AM73</f>
        <v>0</v>
      </c>
      <c r="AN65" s="132">
        <f>'Investment Scenario'!AN73</f>
        <v>0</v>
      </c>
      <c r="AO65" s="132">
        <f>'Investment Scenario'!AO73</f>
        <v>0</v>
      </c>
      <c r="AP65" s="132">
        <f>'Investment Scenario'!AP73</f>
        <v>0</v>
      </c>
      <c r="AQ65" s="132">
        <f>'Investment Scenario'!AQ73</f>
        <v>0</v>
      </c>
      <c r="AR65" s="114"/>
    </row>
    <row r="66" spans="1:44" x14ac:dyDescent="0.25">
      <c r="A66" s="109" t="s">
        <v>144</v>
      </c>
      <c r="B66" s="1"/>
      <c r="C66" s="114"/>
      <c r="D66" s="122"/>
      <c r="E66" s="132" t="str">
        <f>'Investment Scenario'!E74</f>
        <v/>
      </c>
      <c r="F66" s="132" t="str">
        <f>'Investment Scenario'!F74</f>
        <v/>
      </c>
      <c r="G66" s="132" t="str">
        <f>'Investment Scenario'!G74</f>
        <v/>
      </c>
      <c r="H66" s="132" t="str">
        <f>'Investment Scenario'!H74</f>
        <v/>
      </c>
      <c r="I66" s="132" t="str">
        <f>'Investment Scenario'!I74</f>
        <v/>
      </c>
      <c r="J66" s="132" t="str">
        <f>'Investment Scenario'!J74</f>
        <v/>
      </c>
      <c r="K66" s="132" t="str">
        <f>'Investment Scenario'!K74</f>
        <v/>
      </c>
      <c r="L66" s="132" t="str">
        <f>'Investment Scenario'!L74</f>
        <v/>
      </c>
      <c r="M66" s="132" t="str">
        <f>'Investment Scenario'!M74</f>
        <v/>
      </c>
      <c r="N66" s="132" t="str">
        <f>'Investment Scenario'!N74</f>
        <v/>
      </c>
      <c r="O66" s="132" t="str">
        <f>'Investment Scenario'!O74</f>
        <v/>
      </c>
      <c r="P66" s="132" t="str">
        <f>'Investment Scenario'!P74</f>
        <v/>
      </c>
      <c r="Q66" s="132" t="str">
        <f>'Investment Scenario'!Q74</f>
        <v/>
      </c>
      <c r="R66" s="132" t="str">
        <f>'Investment Scenario'!R74</f>
        <v/>
      </c>
      <c r="S66" s="132" t="str">
        <f>'Investment Scenario'!S74</f>
        <v/>
      </c>
      <c r="T66" s="132" t="str">
        <f>'Investment Scenario'!T74</f>
        <v/>
      </c>
      <c r="U66" s="132" t="str">
        <f>'Investment Scenario'!U74</f>
        <v/>
      </c>
      <c r="V66" s="132" t="str">
        <f>'Investment Scenario'!V74</f>
        <v/>
      </c>
      <c r="W66" s="132" t="str">
        <f>'Investment Scenario'!W74</f>
        <v/>
      </c>
      <c r="X66" s="132" t="str">
        <f>'Investment Scenario'!X74</f>
        <v/>
      </c>
      <c r="Y66" s="132" t="str">
        <f>'Investment Scenario'!Y74</f>
        <v/>
      </c>
      <c r="Z66" s="132" t="str">
        <f>'Investment Scenario'!Z74</f>
        <v/>
      </c>
      <c r="AA66" s="132" t="str">
        <f>'Investment Scenario'!AA74</f>
        <v/>
      </c>
      <c r="AB66" s="132" t="str">
        <f>'Investment Scenario'!AB74</f>
        <v/>
      </c>
      <c r="AC66" s="132" t="str">
        <f>'Investment Scenario'!AC74</f>
        <v/>
      </c>
      <c r="AD66" s="132" t="str">
        <f>'Investment Scenario'!AD74</f>
        <v/>
      </c>
      <c r="AE66" s="132" t="str">
        <f>'Investment Scenario'!AE74</f>
        <v/>
      </c>
      <c r="AF66" s="132" t="str">
        <f>'Investment Scenario'!AF74</f>
        <v/>
      </c>
      <c r="AG66" s="132" t="str">
        <f>'Investment Scenario'!AG74</f>
        <v/>
      </c>
      <c r="AH66" s="132" t="str">
        <f>'Investment Scenario'!AH74</f>
        <v/>
      </c>
      <c r="AI66" s="132" t="str">
        <f>'Investment Scenario'!AI74</f>
        <v/>
      </c>
      <c r="AJ66" s="132" t="str">
        <f>'Investment Scenario'!AJ74</f>
        <v/>
      </c>
      <c r="AK66" s="132" t="str">
        <f>'Investment Scenario'!AK74</f>
        <v/>
      </c>
      <c r="AL66" s="132" t="str">
        <f>'Investment Scenario'!AL74</f>
        <v/>
      </c>
      <c r="AM66" s="132" t="str">
        <f>'Investment Scenario'!AM74</f>
        <v/>
      </c>
      <c r="AN66" s="132" t="str">
        <f>'Investment Scenario'!AN74</f>
        <v/>
      </c>
      <c r="AO66" s="132" t="str">
        <f>'Investment Scenario'!AO74</f>
        <v/>
      </c>
      <c r="AP66" s="132" t="str">
        <f>'Investment Scenario'!AP74</f>
        <v/>
      </c>
      <c r="AQ66" s="132" t="str">
        <f>'Investment Scenario'!AQ74</f>
        <v/>
      </c>
      <c r="AR66" s="114"/>
    </row>
    <row r="67" spans="1:44" x14ac:dyDescent="0.25">
      <c r="A67" s="107" t="s">
        <v>151</v>
      </c>
      <c r="B67" s="1" t="str">
        <f>IF(SUM(E67:AQ67)=SUM(E51:AQ51,E54:AQ54,E57:AQ57,E60:AQ60,E61:AQ61,E64:AQ64),"součet v pořádku / sum is OK","součet paliva nesedí")</f>
        <v>součet v pořádku / sum is OK</v>
      </c>
      <c r="C67" s="114"/>
      <c r="D67" s="122"/>
      <c r="E67" s="132">
        <f>'Investment Scenario'!E75</f>
        <v>0</v>
      </c>
      <c r="F67" s="132">
        <f>'Investment Scenario'!F75</f>
        <v>0</v>
      </c>
      <c r="G67" s="132">
        <f>'Investment Scenario'!G75</f>
        <v>0</v>
      </c>
      <c r="H67" s="132">
        <f>'Investment Scenario'!H75</f>
        <v>0</v>
      </c>
      <c r="I67" s="132">
        <f>'Investment Scenario'!I75</f>
        <v>0</v>
      </c>
      <c r="J67" s="132">
        <f>'Investment Scenario'!J75</f>
        <v>0</v>
      </c>
      <c r="K67" s="132">
        <f>'Investment Scenario'!K75</f>
        <v>0</v>
      </c>
      <c r="L67" s="132">
        <f>'Investment Scenario'!L75</f>
        <v>0</v>
      </c>
      <c r="M67" s="132">
        <f>'Investment Scenario'!M75</f>
        <v>0</v>
      </c>
      <c r="N67" s="132">
        <f>'Investment Scenario'!N75</f>
        <v>0</v>
      </c>
      <c r="O67" s="132">
        <f>'Investment Scenario'!O75</f>
        <v>0</v>
      </c>
      <c r="P67" s="132">
        <f>'Investment Scenario'!P75</f>
        <v>0</v>
      </c>
      <c r="Q67" s="132">
        <f>'Investment Scenario'!Q75</f>
        <v>0</v>
      </c>
      <c r="R67" s="132">
        <f>'Investment Scenario'!R75</f>
        <v>0</v>
      </c>
      <c r="S67" s="132">
        <f>'Investment Scenario'!S75</f>
        <v>0</v>
      </c>
      <c r="T67" s="132">
        <f>'Investment Scenario'!T75</f>
        <v>0</v>
      </c>
      <c r="U67" s="132">
        <f>'Investment Scenario'!U75</f>
        <v>0</v>
      </c>
      <c r="V67" s="132">
        <f>'Investment Scenario'!V75</f>
        <v>0</v>
      </c>
      <c r="W67" s="132">
        <f>'Investment Scenario'!W75</f>
        <v>0</v>
      </c>
      <c r="X67" s="132">
        <f>'Investment Scenario'!X75</f>
        <v>0</v>
      </c>
      <c r="Y67" s="132">
        <f>'Investment Scenario'!Y75</f>
        <v>0</v>
      </c>
      <c r="Z67" s="132">
        <f>'Investment Scenario'!Z75</f>
        <v>0</v>
      </c>
      <c r="AA67" s="132">
        <f>'Investment Scenario'!AA75</f>
        <v>0</v>
      </c>
      <c r="AB67" s="132">
        <f>'Investment Scenario'!AB75</f>
        <v>0</v>
      </c>
      <c r="AC67" s="132">
        <f>'Investment Scenario'!AC75</f>
        <v>0</v>
      </c>
      <c r="AD67" s="132">
        <f>'Investment Scenario'!AD75</f>
        <v>0</v>
      </c>
      <c r="AE67" s="132">
        <f>'Investment Scenario'!AE75</f>
        <v>0</v>
      </c>
      <c r="AF67" s="132">
        <f>'Investment Scenario'!AF75</f>
        <v>0</v>
      </c>
      <c r="AG67" s="132">
        <f>'Investment Scenario'!AG75</f>
        <v>0</v>
      </c>
      <c r="AH67" s="132">
        <f>'Investment Scenario'!AH75</f>
        <v>0</v>
      </c>
      <c r="AI67" s="132">
        <f>'Investment Scenario'!AI75</f>
        <v>0</v>
      </c>
      <c r="AJ67" s="132">
        <f>'Investment Scenario'!AJ75</f>
        <v>0</v>
      </c>
      <c r="AK67" s="132">
        <f>'Investment Scenario'!AK75</f>
        <v>0</v>
      </c>
      <c r="AL67" s="132">
        <f>'Investment Scenario'!AL75</f>
        <v>0</v>
      </c>
      <c r="AM67" s="132">
        <f>'Investment Scenario'!AM75</f>
        <v>0</v>
      </c>
      <c r="AN67" s="132">
        <f>'Investment Scenario'!AN75</f>
        <v>0</v>
      </c>
      <c r="AO67" s="132">
        <f>'Investment Scenario'!AO75</f>
        <v>0</v>
      </c>
      <c r="AP67" s="132">
        <f>'Investment Scenario'!AP75</f>
        <v>0</v>
      </c>
      <c r="AQ67" s="132">
        <f>'Investment Scenario'!AQ75</f>
        <v>0</v>
      </c>
      <c r="AR67" s="114"/>
    </row>
    <row r="68" spans="1:44" x14ac:dyDescent="0.25">
      <c r="A68" s="113"/>
      <c r="B68" s="114"/>
      <c r="C68" s="114"/>
      <c r="D68" s="122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</row>
    <row r="69" spans="1:44" x14ac:dyDescent="0.25">
      <c r="A69" s="123" t="s">
        <v>77</v>
      </c>
      <c r="B69" s="114"/>
      <c r="C69" s="114"/>
      <c r="D69" s="122"/>
      <c r="E69" s="132">
        <f>'Investment Scenario'!E77</f>
        <v>0</v>
      </c>
      <c r="F69" s="132">
        <f>'Investment Scenario'!F77</f>
        <v>0</v>
      </c>
      <c r="G69" s="132">
        <f>'Investment Scenario'!G77</f>
        <v>0</v>
      </c>
      <c r="H69" s="132">
        <f>'Investment Scenario'!H77</f>
        <v>0</v>
      </c>
      <c r="I69" s="132">
        <f>'Investment Scenario'!I77</f>
        <v>0</v>
      </c>
      <c r="J69" s="132">
        <f>'Investment Scenario'!J77</f>
        <v>0</v>
      </c>
      <c r="K69" s="132">
        <f>'Investment Scenario'!K77</f>
        <v>0</v>
      </c>
      <c r="L69" s="132">
        <f>'Investment Scenario'!L77</f>
        <v>0</v>
      </c>
      <c r="M69" s="132">
        <f>'Investment Scenario'!M77</f>
        <v>0</v>
      </c>
      <c r="N69" s="132">
        <f>'Investment Scenario'!N77</f>
        <v>0</v>
      </c>
      <c r="O69" s="132">
        <f>'Investment Scenario'!O77</f>
        <v>0</v>
      </c>
      <c r="P69" s="132">
        <f>'Investment Scenario'!P77</f>
        <v>0</v>
      </c>
      <c r="Q69" s="132">
        <f>'Investment Scenario'!Q77</f>
        <v>0</v>
      </c>
      <c r="R69" s="132">
        <f>'Investment Scenario'!R77</f>
        <v>0</v>
      </c>
      <c r="S69" s="132">
        <f>'Investment Scenario'!S77</f>
        <v>0</v>
      </c>
      <c r="T69" s="132">
        <f>'Investment Scenario'!T77</f>
        <v>0</v>
      </c>
      <c r="U69" s="132">
        <f>'Investment Scenario'!U77</f>
        <v>0</v>
      </c>
      <c r="V69" s="132">
        <f>'Investment Scenario'!V77</f>
        <v>0</v>
      </c>
      <c r="W69" s="132">
        <f>'Investment Scenario'!W77</f>
        <v>0</v>
      </c>
      <c r="X69" s="132">
        <f>'Investment Scenario'!X77</f>
        <v>0</v>
      </c>
      <c r="Y69" s="132">
        <f>'Investment Scenario'!Y77</f>
        <v>0</v>
      </c>
      <c r="Z69" s="132">
        <f>'Investment Scenario'!Z77</f>
        <v>0</v>
      </c>
      <c r="AA69" s="132">
        <f>'Investment Scenario'!AA77</f>
        <v>0</v>
      </c>
      <c r="AB69" s="132">
        <f>'Investment Scenario'!AB77</f>
        <v>0</v>
      </c>
      <c r="AC69" s="132">
        <f>'Investment Scenario'!AC77</f>
        <v>0</v>
      </c>
      <c r="AD69" s="132">
        <f>'Investment Scenario'!AD77</f>
        <v>0</v>
      </c>
      <c r="AE69" s="132">
        <f>'Investment Scenario'!AE77</f>
        <v>0</v>
      </c>
      <c r="AF69" s="132">
        <f>'Investment Scenario'!AF77</f>
        <v>0</v>
      </c>
      <c r="AG69" s="132">
        <f>'Investment Scenario'!AG77</f>
        <v>0</v>
      </c>
      <c r="AH69" s="132">
        <f>'Investment Scenario'!AH77</f>
        <v>0</v>
      </c>
      <c r="AI69" s="132">
        <f>'Investment Scenario'!AI77</f>
        <v>0</v>
      </c>
      <c r="AJ69" s="132">
        <f>'Investment Scenario'!AJ77</f>
        <v>0</v>
      </c>
      <c r="AK69" s="132">
        <f>'Investment Scenario'!AK77</f>
        <v>0</v>
      </c>
      <c r="AL69" s="132">
        <f>'Investment Scenario'!AL77</f>
        <v>0</v>
      </c>
      <c r="AM69" s="132">
        <f>'Investment Scenario'!AM77</f>
        <v>0</v>
      </c>
      <c r="AN69" s="132">
        <f>'Investment Scenario'!AN77</f>
        <v>0</v>
      </c>
      <c r="AO69" s="132">
        <f>'Investment Scenario'!AO77</f>
        <v>0</v>
      </c>
      <c r="AP69" s="132">
        <f>'Investment Scenario'!AP77</f>
        <v>0</v>
      </c>
      <c r="AQ69" s="132">
        <f>'Investment Scenario'!AQ77</f>
        <v>0</v>
      </c>
      <c r="AR69" s="114"/>
    </row>
    <row r="70" spans="1:44" s="1" customFormat="1" x14ac:dyDescent="0.25">
      <c r="A70" s="113" t="s">
        <v>123</v>
      </c>
      <c r="B70" s="127"/>
      <c r="C70" s="127"/>
      <c r="D70" s="122"/>
      <c r="E70" s="132">
        <f>'Investment Scenario'!E78</f>
        <v>0</v>
      </c>
      <c r="F70" s="132">
        <f>'Investment Scenario'!F78</f>
        <v>0</v>
      </c>
      <c r="G70" s="132">
        <f>'Investment Scenario'!G78</f>
        <v>0</v>
      </c>
      <c r="H70" s="132">
        <f>'Investment Scenario'!H78</f>
        <v>0</v>
      </c>
      <c r="I70" s="132">
        <f>'Investment Scenario'!I78</f>
        <v>0</v>
      </c>
      <c r="J70" s="132">
        <f>'Investment Scenario'!J78</f>
        <v>0</v>
      </c>
      <c r="K70" s="132">
        <f>'Investment Scenario'!K78</f>
        <v>0</v>
      </c>
      <c r="L70" s="132">
        <f>'Investment Scenario'!L78</f>
        <v>0</v>
      </c>
      <c r="M70" s="132">
        <f>'Investment Scenario'!M78</f>
        <v>0</v>
      </c>
      <c r="N70" s="132">
        <f>'Investment Scenario'!N78</f>
        <v>0</v>
      </c>
      <c r="O70" s="132">
        <f>'Investment Scenario'!O78</f>
        <v>0</v>
      </c>
      <c r="P70" s="132">
        <f>'Investment Scenario'!P78</f>
        <v>0</v>
      </c>
      <c r="Q70" s="132">
        <f>'Investment Scenario'!Q78</f>
        <v>0</v>
      </c>
      <c r="R70" s="132">
        <f>'Investment Scenario'!R78</f>
        <v>0</v>
      </c>
      <c r="S70" s="132">
        <f>'Investment Scenario'!S78</f>
        <v>0</v>
      </c>
      <c r="T70" s="132">
        <f>'Investment Scenario'!T78</f>
        <v>0</v>
      </c>
      <c r="U70" s="132">
        <f>'Investment Scenario'!U78</f>
        <v>0</v>
      </c>
      <c r="V70" s="132">
        <f>'Investment Scenario'!V78</f>
        <v>0</v>
      </c>
      <c r="W70" s="132">
        <f>'Investment Scenario'!W78</f>
        <v>0</v>
      </c>
      <c r="X70" s="132">
        <f>'Investment Scenario'!X78</f>
        <v>0</v>
      </c>
      <c r="Y70" s="132">
        <f>'Investment Scenario'!Y78</f>
        <v>0</v>
      </c>
      <c r="Z70" s="132">
        <f>'Investment Scenario'!Z78</f>
        <v>0</v>
      </c>
      <c r="AA70" s="132">
        <f>'Investment Scenario'!AA78</f>
        <v>0</v>
      </c>
      <c r="AB70" s="132">
        <f>'Investment Scenario'!AB78</f>
        <v>0</v>
      </c>
      <c r="AC70" s="132">
        <f>'Investment Scenario'!AC78</f>
        <v>0</v>
      </c>
      <c r="AD70" s="132">
        <f>'Investment Scenario'!AD78</f>
        <v>0</v>
      </c>
      <c r="AE70" s="132">
        <f>'Investment Scenario'!AE78</f>
        <v>0</v>
      </c>
      <c r="AF70" s="132">
        <f>'Investment Scenario'!AF78</f>
        <v>0</v>
      </c>
      <c r="AG70" s="132">
        <f>'Investment Scenario'!AG78</f>
        <v>0</v>
      </c>
      <c r="AH70" s="132">
        <f>'Investment Scenario'!AH78</f>
        <v>0</v>
      </c>
      <c r="AI70" s="132">
        <f>'Investment Scenario'!AI78</f>
        <v>0</v>
      </c>
      <c r="AJ70" s="132">
        <f>'Investment Scenario'!AJ78</f>
        <v>0</v>
      </c>
      <c r="AK70" s="132">
        <f>'Investment Scenario'!AK78</f>
        <v>0</v>
      </c>
      <c r="AL70" s="132">
        <f>'Investment Scenario'!AL78</f>
        <v>0</v>
      </c>
      <c r="AM70" s="132">
        <f>'Investment Scenario'!AM78</f>
        <v>0</v>
      </c>
      <c r="AN70" s="132">
        <f>'Investment Scenario'!AN78</f>
        <v>0</v>
      </c>
      <c r="AO70" s="132">
        <f>'Investment Scenario'!AO78</f>
        <v>0</v>
      </c>
      <c r="AP70" s="132">
        <f>'Investment Scenario'!AP78</f>
        <v>0</v>
      </c>
      <c r="AQ70" s="132">
        <f>'Investment Scenario'!AQ78</f>
        <v>0</v>
      </c>
      <c r="AR70" s="127"/>
    </row>
    <row r="71" spans="1:44" s="1" customFormat="1" x14ac:dyDescent="0.25">
      <c r="A71" s="113"/>
      <c r="B71" s="127"/>
      <c r="C71" s="127"/>
      <c r="D71" s="122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</row>
    <row r="72" spans="1:44" s="1" customFormat="1" x14ac:dyDescent="0.25">
      <c r="A72" s="113" t="s">
        <v>78</v>
      </c>
      <c r="B72" s="114" t="s">
        <v>111</v>
      </c>
      <c r="C72" s="127"/>
      <c r="D72" s="122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</row>
    <row r="73" spans="1:44" x14ac:dyDescent="0.25">
      <c r="A73" s="123" t="s">
        <v>79</v>
      </c>
      <c r="B73" s="137">
        <f>'Investment Scenario'!B81</f>
        <v>0</v>
      </c>
      <c r="C73" s="114"/>
      <c r="D73" s="114"/>
      <c r="E73" s="132">
        <f>'Investment Scenario'!E81</f>
        <v>0</v>
      </c>
      <c r="F73" s="132">
        <f>'Investment Scenario'!F81</f>
        <v>0</v>
      </c>
      <c r="G73" s="132">
        <f>'Investment Scenario'!G81</f>
        <v>0</v>
      </c>
      <c r="H73" s="132">
        <f>'Investment Scenario'!H81</f>
        <v>0</v>
      </c>
      <c r="I73" s="132">
        <f>'Investment Scenario'!I81</f>
        <v>0</v>
      </c>
      <c r="J73" s="132">
        <f>'Investment Scenario'!J81</f>
        <v>0</v>
      </c>
      <c r="K73" s="132">
        <f>'Investment Scenario'!K81</f>
        <v>0</v>
      </c>
      <c r="L73" s="132">
        <f>'Investment Scenario'!L81</f>
        <v>0</v>
      </c>
      <c r="M73" s="132">
        <f>'Investment Scenario'!M81</f>
        <v>0</v>
      </c>
      <c r="N73" s="132">
        <f>'Investment Scenario'!N81</f>
        <v>0</v>
      </c>
      <c r="O73" s="132">
        <f>'Investment Scenario'!O81</f>
        <v>0</v>
      </c>
      <c r="P73" s="132">
        <f>'Investment Scenario'!P81</f>
        <v>0</v>
      </c>
      <c r="Q73" s="132">
        <f>'Investment Scenario'!Q81</f>
        <v>0</v>
      </c>
      <c r="R73" s="132">
        <f>'Investment Scenario'!R81</f>
        <v>0</v>
      </c>
      <c r="S73" s="132">
        <f>'Investment Scenario'!S81</f>
        <v>0</v>
      </c>
      <c r="T73" s="132">
        <f>'Investment Scenario'!T81</f>
        <v>0</v>
      </c>
      <c r="U73" s="132">
        <f>'Investment Scenario'!U81</f>
        <v>0</v>
      </c>
      <c r="V73" s="132">
        <f>'Investment Scenario'!V81</f>
        <v>0</v>
      </c>
      <c r="W73" s="132">
        <f>'Investment Scenario'!W81</f>
        <v>0</v>
      </c>
      <c r="X73" s="132">
        <f>'Investment Scenario'!X81</f>
        <v>0</v>
      </c>
      <c r="Y73" s="132">
        <f>'Investment Scenario'!Y81</f>
        <v>0</v>
      </c>
      <c r="Z73" s="132">
        <f>'Investment Scenario'!Z81</f>
        <v>0</v>
      </c>
      <c r="AA73" s="132">
        <f>'Investment Scenario'!AA81</f>
        <v>0</v>
      </c>
      <c r="AB73" s="132">
        <f>'Investment Scenario'!AB81</f>
        <v>0</v>
      </c>
      <c r="AC73" s="132">
        <f>'Investment Scenario'!AC81</f>
        <v>0</v>
      </c>
      <c r="AD73" s="132">
        <f>'Investment Scenario'!AD81</f>
        <v>0</v>
      </c>
      <c r="AE73" s="132">
        <f>'Investment Scenario'!AE81</f>
        <v>0</v>
      </c>
      <c r="AF73" s="132">
        <f>'Investment Scenario'!AF81</f>
        <v>0</v>
      </c>
      <c r="AG73" s="132">
        <f>'Investment Scenario'!AG81</f>
        <v>0</v>
      </c>
      <c r="AH73" s="132">
        <f>'Investment Scenario'!AH81</f>
        <v>0</v>
      </c>
      <c r="AI73" s="132">
        <f>'Investment Scenario'!AI81</f>
        <v>0</v>
      </c>
      <c r="AJ73" s="132">
        <f>'Investment Scenario'!AJ81</f>
        <v>0</v>
      </c>
      <c r="AK73" s="132">
        <f>'Investment Scenario'!AK81</f>
        <v>0</v>
      </c>
      <c r="AL73" s="132">
        <f>'Investment Scenario'!AL81</f>
        <v>0</v>
      </c>
      <c r="AM73" s="132">
        <f>'Investment Scenario'!AM81</f>
        <v>0</v>
      </c>
      <c r="AN73" s="132">
        <f>'Investment Scenario'!AN81</f>
        <v>0</v>
      </c>
      <c r="AO73" s="132">
        <f>'Investment Scenario'!AO81</f>
        <v>0</v>
      </c>
      <c r="AP73" s="132">
        <f>'Investment Scenario'!AP81</f>
        <v>0</v>
      </c>
      <c r="AQ73" s="132">
        <f>'Investment Scenario'!AQ81</f>
        <v>0</v>
      </c>
      <c r="AR73" s="114"/>
    </row>
    <row r="74" spans="1:44" x14ac:dyDescent="0.25">
      <c r="A74" s="123" t="s">
        <v>80</v>
      </c>
      <c r="B74" s="137">
        <f>'Investment Scenario'!B82</f>
        <v>0</v>
      </c>
      <c r="C74" s="114"/>
      <c r="D74" s="114"/>
      <c r="E74" s="132">
        <f>'Investment Scenario'!E82</f>
        <v>0</v>
      </c>
      <c r="F74" s="132">
        <f>'Investment Scenario'!F82</f>
        <v>0</v>
      </c>
      <c r="G74" s="132">
        <f>'Investment Scenario'!G82</f>
        <v>0</v>
      </c>
      <c r="H74" s="132">
        <f>'Investment Scenario'!H82</f>
        <v>0</v>
      </c>
      <c r="I74" s="132">
        <f>'Investment Scenario'!I82</f>
        <v>0</v>
      </c>
      <c r="J74" s="132">
        <f>'Investment Scenario'!J82</f>
        <v>0</v>
      </c>
      <c r="K74" s="132">
        <f>'Investment Scenario'!K82</f>
        <v>0</v>
      </c>
      <c r="L74" s="132">
        <f>'Investment Scenario'!L82</f>
        <v>0</v>
      </c>
      <c r="M74" s="132">
        <f>'Investment Scenario'!M82</f>
        <v>0</v>
      </c>
      <c r="N74" s="132">
        <f>'Investment Scenario'!N82</f>
        <v>0</v>
      </c>
      <c r="O74" s="132">
        <f>'Investment Scenario'!O82</f>
        <v>0</v>
      </c>
      <c r="P74" s="132">
        <f>'Investment Scenario'!P82</f>
        <v>0</v>
      </c>
      <c r="Q74" s="132">
        <f>'Investment Scenario'!Q82</f>
        <v>0</v>
      </c>
      <c r="R74" s="132">
        <f>'Investment Scenario'!R82</f>
        <v>0</v>
      </c>
      <c r="S74" s="132">
        <f>'Investment Scenario'!S82</f>
        <v>0</v>
      </c>
      <c r="T74" s="132">
        <f>'Investment Scenario'!T82</f>
        <v>0</v>
      </c>
      <c r="U74" s="132">
        <f>'Investment Scenario'!U82</f>
        <v>0</v>
      </c>
      <c r="V74" s="132">
        <f>'Investment Scenario'!V82</f>
        <v>0</v>
      </c>
      <c r="W74" s="132">
        <f>'Investment Scenario'!W82</f>
        <v>0</v>
      </c>
      <c r="X74" s="132">
        <f>'Investment Scenario'!X82</f>
        <v>0</v>
      </c>
      <c r="Y74" s="132">
        <f>'Investment Scenario'!Y82</f>
        <v>0</v>
      </c>
      <c r="Z74" s="132">
        <f>'Investment Scenario'!Z82</f>
        <v>0</v>
      </c>
      <c r="AA74" s="132">
        <f>'Investment Scenario'!AA82</f>
        <v>0</v>
      </c>
      <c r="AB74" s="132">
        <f>'Investment Scenario'!AB82</f>
        <v>0</v>
      </c>
      <c r="AC74" s="132">
        <f>'Investment Scenario'!AC82</f>
        <v>0</v>
      </c>
      <c r="AD74" s="132">
        <f>'Investment Scenario'!AD82</f>
        <v>0</v>
      </c>
      <c r="AE74" s="132">
        <f>'Investment Scenario'!AE82</f>
        <v>0</v>
      </c>
      <c r="AF74" s="132">
        <f>'Investment Scenario'!AF82</f>
        <v>0</v>
      </c>
      <c r="AG74" s="132">
        <f>'Investment Scenario'!AG82</f>
        <v>0</v>
      </c>
      <c r="AH74" s="132">
        <f>'Investment Scenario'!AH82</f>
        <v>0</v>
      </c>
      <c r="AI74" s="132">
        <f>'Investment Scenario'!AI82</f>
        <v>0</v>
      </c>
      <c r="AJ74" s="132">
        <f>'Investment Scenario'!AJ82</f>
        <v>0</v>
      </c>
      <c r="AK74" s="132">
        <f>'Investment Scenario'!AK82</f>
        <v>0</v>
      </c>
      <c r="AL74" s="132">
        <f>'Investment Scenario'!AL82</f>
        <v>0</v>
      </c>
      <c r="AM74" s="132">
        <f>'Investment Scenario'!AM82</f>
        <v>0</v>
      </c>
      <c r="AN74" s="132">
        <f>'Investment Scenario'!AN82</f>
        <v>0</v>
      </c>
      <c r="AO74" s="132">
        <f>'Investment Scenario'!AO82</f>
        <v>0</v>
      </c>
      <c r="AP74" s="132">
        <f>'Investment Scenario'!AP82</f>
        <v>0</v>
      </c>
      <c r="AQ74" s="132">
        <f>'Investment Scenario'!AQ82</f>
        <v>0</v>
      </c>
      <c r="AR74" s="114"/>
    </row>
    <row r="75" spans="1:44" x14ac:dyDescent="0.25">
      <c r="A75" s="123" t="s">
        <v>81</v>
      </c>
      <c r="B75" s="137">
        <f>'Investment Scenario'!B83</f>
        <v>0</v>
      </c>
      <c r="C75" s="114"/>
      <c r="D75" s="114"/>
      <c r="E75" s="132">
        <f>'Investment Scenario'!E83</f>
        <v>0</v>
      </c>
      <c r="F75" s="132">
        <f>'Investment Scenario'!F83</f>
        <v>0</v>
      </c>
      <c r="G75" s="132">
        <f>'Investment Scenario'!G83</f>
        <v>0</v>
      </c>
      <c r="H75" s="132">
        <f>'Investment Scenario'!H83</f>
        <v>0</v>
      </c>
      <c r="I75" s="132">
        <f>'Investment Scenario'!I83</f>
        <v>0</v>
      </c>
      <c r="J75" s="132">
        <f>'Investment Scenario'!J83</f>
        <v>0</v>
      </c>
      <c r="K75" s="132">
        <f>'Investment Scenario'!K83</f>
        <v>0</v>
      </c>
      <c r="L75" s="132">
        <f>'Investment Scenario'!L83</f>
        <v>0</v>
      </c>
      <c r="M75" s="132">
        <f>'Investment Scenario'!M83</f>
        <v>0</v>
      </c>
      <c r="N75" s="132">
        <f>'Investment Scenario'!N83</f>
        <v>0</v>
      </c>
      <c r="O75" s="132">
        <f>'Investment Scenario'!O83</f>
        <v>0</v>
      </c>
      <c r="P75" s="132">
        <f>'Investment Scenario'!P83</f>
        <v>0</v>
      </c>
      <c r="Q75" s="132">
        <f>'Investment Scenario'!Q83</f>
        <v>0</v>
      </c>
      <c r="R75" s="132">
        <f>'Investment Scenario'!R83</f>
        <v>0</v>
      </c>
      <c r="S75" s="132">
        <f>'Investment Scenario'!S83</f>
        <v>0</v>
      </c>
      <c r="T75" s="132">
        <f>'Investment Scenario'!T83</f>
        <v>0</v>
      </c>
      <c r="U75" s="132">
        <f>'Investment Scenario'!U83</f>
        <v>0</v>
      </c>
      <c r="V75" s="132">
        <f>'Investment Scenario'!V83</f>
        <v>0</v>
      </c>
      <c r="W75" s="132">
        <f>'Investment Scenario'!W83</f>
        <v>0</v>
      </c>
      <c r="X75" s="132">
        <f>'Investment Scenario'!X83</f>
        <v>0</v>
      </c>
      <c r="Y75" s="132">
        <f>'Investment Scenario'!Y83</f>
        <v>0</v>
      </c>
      <c r="Z75" s="132">
        <f>'Investment Scenario'!Z83</f>
        <v>0</v>
      </c>
      <c r="AA75" s="132">
        <f>'Investment Scenario'!AA83</f>
        <v>0</v>
      </c>
      <c r="AB75" s="132">
        <f>'Investment Scenario'!AB83</f>
        <v>0</v>
      </c>
      <c r="AC75" s="132">
        <f>'Investment Scenario'!AC83</f>
        <v>0</v>
      </c>
      <c r="AD75" s="132">
        <f>'Investment Scenario'!AD83</f>
        <v>0</v>
      </c>
      <c r="AE75" s="132">
        <f>'Investment Scenario'!AE83</f>
        <v>0</v>
      </c>
      <c r="AF75" s="132">
        <f>'Investment Scenario'!AF83</f>
        <v>0</v>
      </c>
      <c r="AG75" s="132">
        <f>'Investment Scenario'!AG83</f>
        <v>0</v>
      </c>
      <c r="AH75" s="132">
        <f>'Investment Scenario'!AH83</f>
        <v>0</v>
      </c>
      <c r="AI75" s="132">
        <f>'Investment Scenario'!AI83</f>
        <v>0</v>
      </c>
      <c r="AJ75" s="132">
        <f>'Investment Scenario'!AJ83</f>
        <v>0</v>
      </c>
      <c r="AK75" s="132">
        <f>'Investment Scenario'!AK83</f>
        <v>0</v>
      </c>
      <c r="AL75" s="132">
        <f>'Investment Scenario'!AL83</f>
        <v>0</v>
      </c>
      <c r="AM75" s="132">
        <f>'Investment Scenario'!AM83</f>
        <v>0</v>
      </c>
      <c r="AN75" s="132">
        <f>'Investment Scenario'!AN83</f>
        <v>0</v>
      </c>
      <c r="AO75" s="132">
        <f>'Investment Scenario'!AO83</f>
        <v>0</v>
      </c>
      <c r="AP75" s="132">
        <f>'Investment Scenario'!AP83</f>
        <v>0</v>
      </c>
      <c r="AQ75" s="132">
        <f>'Investment Scenario'!AQ83</f>
        <v>0</v>
      </c>
      <c r="AR75" s="114"/>
    </row>
    <row r="76" spans="1:44" x14ac:dyDescent="0.25">
      <c r="A76" s="123" t="s">
        <v>82</v>
      </c>
      <c r="B76" s="137">
        <f>'Investment Scenario'!B84</f>
        <v>0</v>
      </c>
      <c r="C76" s="114"/>
      <c r="D76" s="114"/>
      <c r="E76" s="132">
        <f>'Investment Scenario'!E84</f>
        <v>0</v>
      </c>
      <c r="F76" s="132">
        <f>'Investment Scenario'!F84</f>
        <v>0</v>
      </c>
      <c r="G76" s="132">
        <f>'Investment Scenario'!G84</f>
        <v>0</v>
      </c>
      <c r="H76" s="132">
        <f>'Investment Scenario'!H84</f>
        <v>0</v>
      </c>
      <c r="I76" s="132">
        <f>'Investment Scenario'!I84</f>
        <v>0</v>
      </c>
      <c r="J76" s="132">
        <f>'Investment Scenario'!J84</f>
        <v>0</v>
      </c>
      <c r="K76" s="132">
        <f>'Investment Scenario'!K84</f>
        <v>0</v>
      </c>
      <c r="L76" s="132">
        <f>'Investment Scenario'!L84</f>
        <v>0</v>
      </c>
      <c r="M76" s="132">
        <f>'Investment Scenario'!M84</f>
        <v>0</v>
      </c>
      <c r="N76" s="132">
        <f>'Investment Scenario'!N84</f>
        <v>0</v>
      </c>
      <c r="O76" s="132">
        <f>'Investment Scenario'!O84</f>
        <v>0</v>
      </c>
      <c r="P76" s="132">
        <f>'Investment Scenario'!P84</f>
        <v>0</v>
      </c>
      <c r="Q76" s="132">
        <f>'Investment Scenario'!Q84</f>
        <v>0</v>
      </c>
      <c r="R76" s="132">
        <f>'Investment Scenario'!R84</f>
        <v>0</v>
      </c>
      <c r="S76" s="132">
        <f>'Investment Scenario'!S84</f>
        <v>0</v>
      </c>
      <c r="T76" s="132">
        <f>'Investment Scenario'!T84</f>
        <v>0</v>
      </c>
      <c r="U76" s="132">
        <f>'Investment Scenario'!U84</f>
        <v>0</v>
      </c>
      <c r="V76" s="132">
        <f>'Investment Scenario'!V84</f>
        <v>0</v>
      </c>
      <c r="W76" s="132">
        <f>'Investment Scenario'!W84</f>
        <v>0</v>
      </c>
      <c r="X76" s="132">
        <f>'Investment Scenario'!X84</f>
        <v>0</v>
      </c>
      <c r="Y76" s="132">
        <f>'Investment Scenario'!Y84</f>
        <v>0</v>
      </c>
      <c r="Z76" s="132">
        <f>'Investment Scenario'!Z84</f>
        <v>0</v>
      </c>
      <c r="AA76" s="132">
        <f>'Investment Scenario'!AA84</f>
        <v>0</v>
      </c>
      <c r="AB76" s="132">
        <f>'Investment Scenario'!AB84</f>
        <v>0</v>
      </c>
      <c r="AC76" s="132">
        <f>'Investment Scenario'!AC84</f>
        <v>0</v>
      </c>
      <c r="AD76" s="132">
        <f>'Investment Scenario'!AD84</f>
        <v>0</v>
      </c>
      <c r="AE76" s="132">
        <f>'Investment Scenario'!AE84</f>
        <v>0</v>
      </c>
      <c r="AF76" s="132">
        <f>'Investment Scenario'!AF84</f>
        <v>0</v>
      </c>
      <c r="AG76" s="132">
        <f>'Investment Scenario'!AG84</f>
        <v>0</v>
      </c>
      <c r="AH76" s="132">
        <f>'Investment Scenario'!AH84</f>
        <v>0</v>
      </c>
      <c r="AI76" s="132">
        <f>'Investment Scenario'!AI84</f>
        <v>0</v>
      </c>
      <c r="AJ76" s="132">
        <f>'Investment Scenario'!AJ84</f>
        <v>0</v>
      </c>
      <c r="AK76" s="132">
        <f>'Investment Scenario'!AK84</f>
        <v>0</v>
      </c>
      <c r="AL76" s="132">
        <f>'Investment Scenario'!AL84</f>
        <v>0</v>
      </c>
      <c r="AM76" s="132">
        <f>'Investment Scenario'!AM84</f>
        <v>0</v>
      </c>
      <c r="AN76" s="132">
        <f>'Investment Scenario'!AN84</f>
        <v>0</v>
      </c>
      <c r="AO76" s="132">
        <f>'Investment Scenario'!AO84</f>
        <v>0</v>
      </c>
      <c r="AP76" s="132">
        <f>'Investment Scenario'!AP84</f>
        <v>0</v>
      </c>
      <c r="AQ76" s="132">
        <f>'Investment Scenario'!AQ84</f>
        <v>0</v>
      </c>
      <c r="AR76" s="114"/>
    </row>
    <row r="77" spans="1:44" x14ac:dyDescent="0.25">
      <c r="A77" s="123" t="s">
        <v>83</v>
      </c>
      <c r="B77" s="137">
        <f>'Investment Scenario'!B85</f>
        <v>0</v>
      </c>
      <c r="C77" s="114"/>
      <c r="D77" s="114"/>
      <c r="E77" s="132">
        <f>'Investment Scenario'!E85</f>
        <v>0</v>
      </c>
      <c r="F77" s="132">
        <f>'Investment Scenario'!F85</f>
        <v>0</v>
      </c>
      <c r="G77" s="132">
        <f>'Investment Scenario'!G85</f>
        <v>0</v>
      </c>
      <c r="H77" s="132">
        <f>'Investment Scenario'!H85</f>
        <v>0</v>
      </c>
      <c r="I77" s="132">
        <f>'Investment Scenario'!I85</f>
        <v>0</v>
      </c>
      <c r="J77" s="132">
        <f>'Investment Scenario'!J85</f>
        <v>0</v>
      </c>
      <c r="K77" s="132">
        <f>'Investment Scenario'!K85</f>
        <v>0</v>
      </c>
      <c r="L77" s="132">
        <f>'Investment Scenario'!L85</f>
        <v>0</v>
      </c>
      <c r="M77" s="132">
        <f>'Investment Scenario'!M85</f>
        <v>0</v>
      </c>
      <c r="N77" s="132">
        <f>'Investment Scenario'!N85</f>
        <v>0</v>
      </c>
      <c r="O77" s="132">
        <f>'Investment Scenario'!O85</f>
        <v>0</v>
      </c>
      <c r="P77" s="132">
        <f>'Investment Scenario'!P85</f>
        <v>0</v>
      </c>
      <c r="Q77" s="132">
        <f>'Investment Scenario'!Q85</f>
        <v>0</v>
      </c>
      <c r="R77" s="132">
        <f>'Investment Scenario'!R85</f>
        <v>0</v>
      </c>
      <c r="S77" s="132">
        <f>'Investment Scenario'!S85</f>
        <v>0</v>
      </c>
      <c r="T77" s="132">
        <f>'Investment Scenario'!T85</f>
        <v>0</v>
      </c>
      <c r="U77" s="132">
        <f>'Investment Scenario'!U85</f>
        <v>0</v>
      </c>
      <c r="V77" s="132">
        <f>'Investment Scenario'!V85</f>
        <v>0</v>
      </c>
      <c r="W77" s="132">
        <f>'Investment Scenario'!W85</f>
        <v>0</v>
      </c>
      <c r="X77" s="132">
        <f>'Investment Scenario'!X85</f>
        <v>0</v>
      </c>
      <c r="Y77" s="132">
        <f>'Investment Scenario'!Y85</f>
        <v>0</v>
      </c>
      <c r="Z77" s="132">
        <f>'Investment Scenario'!Z85</f>
        <v>0</v>
      </c>
      <c r="AA77" s="132">
        <f>'Investment Scenario'!AA85</f>
        <v>0</v>
      </c>
      <c r="AB77" s="132">
        <f>'Investment Scenario'!AB85</f>
        <v>0</v>
      </c>
      <c r="AC77" s="132">
        <f>'Investment Scenario'!AC85</f>
        <v>0</v>
      </c>
      <c r="AD77" s="132">
        <f>'Investment Scenario'!AD85</f>
        <v>0</v>
      </c>
      <c r="AE77" s="132">
        <f>'Investment Scenario'!AE85</f>
        <v>0</v>
      </c>
      <c r="AF77" s="132">
        <f>'Investment Scenario'!AF85</f>
        <v>0</v>
      </c>
      <c r="AG77" s="132">
        <f>'Investment Scenario'!AG85</f>
        <v>0</v>
      </c>
      <c r="AH77" s="132">
        <f>'Investment Scenario'!AH85</f>
        <v>0</v>
      </c>
      <c r="AI77" s="132">
        <f>'Investment Scenario'!AI85</f>
        <v>0</v>
      </c>
      <c r="AJ77" s="132">
        <f>'Investment Scenario'!AJ85</f>
        <v>0</v>
      </c>
      <c r="AK77" s="132">
        <f>'Investment Scenario'!AK85</f>
        <v>0</v>
      </c>
      <c r="AL77" s="132">
        <f>'Investment Scenario'!AL85</f>
        <v>0</v>
      </c>
      <c r="AM77" s="132">
        <f>'Investment Scenario'!AM85</f>
        <v>0</v>
      </c>
      <c r="AN77" s="132">
        <f>'Investment Scenario'!AN85</f>
        <v>0</v>
      </c>
      <c r="AO77" s="132">
        <f>'Investment Scenario'!AO85</f>
        <v>0</v>
      </c>
      <c r="AP77" s="132">
        <f>'Investment Scenario'!AP85</f>
        <v>0</v>
      </c>
      <c r="AQ77" s="132">
        <f>'Investment Scenario'!AQ85</f>
        <v>0</v>
      </c>
      <c r="AR77" s="114"/>
    </row>
    <row r="78" spans="1:44" x14ac:dyDescent="0.25">
      <c r="A78" s="123" t="s">
        <v>84</v>
      </c>
      <c r="B78" s="137">
        <f>'Investment Scenario'!B86</f>
        <v>0</v>
      </c>
      <c r="C78" s="114"/>
      <c r="D78" s="114"/>
      <c r="E78" s="132">
        <f>'Investment Scenario'!E86</f>
        <v>0</v>
      </c>
      <c r="F78" s="132">
        <f>'Investment Scenario'!F86</f>
        <v>0</v>
      </c>
      <c r="G78" s="132">
        <f>'Investment Scenario'!G86</f>
        <v>0</v>
      </c>
      <c r="H78" s="132">
        <f>'Investment Scenario'!H86</f>
        <v>0</v>
      </c>
      <c r="I78" s="132">
        <f>'Investment Scenario'!I86</f>
        <v>0</v>
      </c>
      <c r="J78" s="132">
        <f>'Investment Scenario'!J86</f>
        <v>0</v>
      </c>
      <c r="K78" s="132">
        <f>'Investment Scenario'!K86</f>
        <v>0</v>
      </c>
      <c r="L78" s="132">
        <f>'Investment Scenario'!L86</f>
        <v>0</v>
      </c>
      <c r="M78" s="132">
        <f>'Investment Scenario'!M86</f>
        <v>0</v>
      </c>
      <c r="N78" s="132">
        <f>'Investment Scenario'!N86</f>
        <v>0</v>
      </c>
      <c r="O78" s="132">
        <f>'Investment Scenario'!O86</f>
        <v>0</v>
      </c>
      <c r="P78" s="132">
        <f>'Investment Scenario'!P86</f>
        <v>0</v>
      </c>
      <c r="Q78" s="132">
        <f>'Investment Scenario'!Q86</f>
        <v>0</v>
      </c>
      <c r="R78" s="132">
        <f>'Investment Scenario'!R86</f>
        <v>0</v>
      </c>
      <c r="S78" s="132">
        <f>'Investment Scenario'!S86</f>
        <v>0</v>
      </c>
      <c r="T78" s="132">
        <f>'Investment Scenario'!T86</f>
        <v>0</v>
      </c>
      <c r="U78" s="132">
        <f>'Investment Scenario'!U86</f>
        <v>0</v>
      </c>
      <c r="V78" s="132">
        <f>'Investment Scenario'!V86</f>
        <v>0</v>
      </c>
      <c r="W78" s="132">
        <f>'Investment Scenario'!W86</f>
        <v>0</v>
      </c>
      <c r="X78" s="132">
        <f>'Investment Scenario'!X86</f>
        <v>0</v>
      </c>
      <c r="Y78" s="132">
        <f>'Investment Scenario'!Y86</f>
        <v>0</v>
      </c>
      <c r="Z78" s="132">
        <f>'Investment Scenario'!Z86</f>
        <v>0</v>
      </c>
      <c r="AA78" s="132">
        <f>'Investment Scenario'!AA86</f>
        <v>0</v>
      </c>
      <c r="AB78" s="132">
        <f>'Investment Scenario'!AB86</f>
        <v>0</v>
      </c>
      <c r="AC78" s="132">
        <f>'Investment Scenario'!AC86</f>
        <v>0</v>
      </c>
      <c r="AD78" s="132">
        <f>'Investment Scenario'!AD86</f>
        <v>0</v>
      </c>
      <c r="AE78" s="132">
        <f>'Investment Scenario'!AE86</f>
        <v>0</v>
      </c>
      <c r="AF78" s="132">
        <f>'Investment Scenario'!AF86</f>
        <v>0</v>
      </c>
      <c r="AG78" s="132">
        <f>'Investment Scenario'!AG86</f>
        <v>0</v>
      </c>
      <c r="AH78" s="132">
        <f>'Investment Scenario'!AH86</f>
        <v>0</v>
      </c>
      <c r="AI78" s="132">
        <f>'Investment Scenario'!AI86</f>
        <v>0</v>
      </c>
      <c r="AJ78" s="132">
        <f>'Investment Scenario'!AJ86</f>
        <v>0</v>
      </c>
      <c r="AK78" s="132">
        <f>'Investment Scenario'!AK86</f>
        <v>0</v>
      </c>
      <c r="AL78" s="132">
        <f>'Investment Scenario'!AL86</f>
        <v>0</v>
      </c>
      <c r="AM78" s="132">
        <f>'Investment Scenario'!AM86</f>
        <v>0</v>
      </c>
      <c r="AN78" s="132">
        <f>'Investment Scenario'!AN86</f>
        <v>0</v>
      </c>
      <c r="AO78" s="132">
        <f>'Investment Scenario'!AO86</f>
        <v>0</v>
      </c>
      <c r="AP78" s="132">
        <f>'Investment Scenario'!AP86</f>
        <v>0</v>
      </c>
      <c r="AQ78" s="132">
        <f>'Investment Scenario'!AQ86</f>
        <v>0</v>
      </c>
      <c r="AR78" s="114"/>
    </row>
    <row r="79" spans="1:44" x14ac:dyDescent="0.25">
      <c r="A79" s="123" t="s">
        <v>85</v>
      </c>
      <c r="B79" s="137">
        <f>'Investment Scenario'!B87</f>
        <v>0</v>
      </c>
      <c r="C79" s="114"/>
      <c r="D79" s="114"/>
      <c r="E79" s="132">
        <f>'Investment Scenario'!E87</f>
        <v>0</v>
      </c>
      <c r="F79" s="132">
        <f>'Investment Scenario'!F87</f>
        <v>0</v>
      </c>
      <c r="G79" s="132">
        <f>'Investment Scenario'!G87</f>
        <v>0</v>
      </c>
      <c r="H79" s="132">
        <f>'Investment Scenario'!H87</f>
        <v>0</v>
      </c>
      <c r="I79" s="132">
        <f>'Investment Scenario'!I87</f>
        <v>0</v>
      </c>
      <c r="J79" s="132">
        <f>'Investment Scenario'!J87</f>
        <v>0</v>
      </c>
      <c r="K79" s="132">
        <f>'Investment Scenario'!K87</f>
        <v>0</v>
      </c>
      <c r="L79" s="132">
        <f>'Investment Scenario'!L87</f>
        <v>0</v>
      </c>
      <c r="M79" s="132">
        <f>'Investment Scenario'!M87</f>
        <v>0</v>
      </c>
      <c r="N79" s="132">
        <f>'Investment Scenario'!N87</f>
        <v>0</v>
      </c>
      <c r="O79" s="132">
        <f>'Investment Scenario'!O87</f>
        <v>0</v>
      </c>
      <c r="P79" s="132">
        <f>'Investment Scenario'!P87</f>
        <v>0</v>
      </c>
      <c r="Q79" s="132">
        <f>'Investment Scenario'!Q87</f>
        <v>0</v>
      </c>
      <c r="R79" s="132">
        <f>'Investment Scenario'!R87</f>
        <v>0</v>
      </c>
      <c r="S79" s="132">
        <f>'Investment Scenario'!S87</f>
        <v>0</v>
      </c>
      <c r="T79" s="132">
        <f>'Investment Scenario'!T87</f>
        <v>0</v>
      </c>
      <c r="U79" s="132">
        <f>'Investment Scenario'!U87</f>
        <v>0</v>
      </c>
      <c r="V79" s="132">
        <f>'Investment Scenario'!V87</f>
        <v>0</v>
      </c>
      <c r="W79" s="132">
        <f>'Investment Scenario'!W87</f>
        <v>0</v>
      </c>
      <c r="X79" s="132">
        <f>'Investment Scenario'!X87</f>
        <v>0</v>
      </c>
      <c r="Y79" s="132">
        <f>'Investment Scenario'!Y87</f>
        <v>0</v>
      </c>
      <c r="Z79" s="132">
        <f>'Investment Scenario'!Z87</f>
        <v>0</v>
      </c>
      <c r="AA79" s="132">
        <f>'Investment Scenario'!AA87</f>
        <v>0</v>
      </c>
      <c r="AB79" s="132">
        <f>'Investment Scenario'!AB87</f>
        <v>0</v>
      </c>
      <c r="AC79" s="132">
        <f>'Investment Scenario'!AC87</f>
        <v>0</v>
      </c>
      <c r="AD79" s="132">
        <f>'Investment Scenario'!AD87</f>
        <v>0</v>
      </c>
      <c r="AE79" s="132">
        <f>'Investment Scenario'!AE87</f>
        <v>0</v>
      </c>
      <c r="AF79" s="132">
        <f>'Investment Scenario'!AF87</f>
        <v>0</v>
      </c>
      <c r="AG79" s="132">
        <f>'Investment Scenario'!AG87</f>
        <v>0</v>
      </c>
      <c r="AH79" s="132">
        <f>'Investment Scenario'!AH87</f>
        <v>0</v>
      </c>
      <c r="AI79" s="132">
        <f>'Investment Scenario'!AI87</f>
        <v>0</v>
      </c>
      <c r="AJ79" s="132">
        <f>'Investment Scenario'!AJ87</f>
        <v>0</v>
      </c>
      <c r="AK79" s="132">
        <f>'Investment Scenario'!AK87</f>
        <v>0</v>
      </c>
      <c r="AL79" s="132">
        <f>'Investment Scenario'!AL87</f>
        <v>0</v>
      </c>
      <c r="AM79" s="132">
        <f>'Investment Scenario'!AM87</f>
        <v>0</v>
      </c>
      <c r="AN79" s="132">
        <f>'Investment Scenario'!AN87</f>
        <v>0</v>
      </c>
      <c r="AO79" s="132">
        <f>'Investment Scenario'!AO87</f>
        <v>0</v>
      </c>
      <c r="AP79" s="132">
        <f>'Investment Scenario'!AP87</f>
        <v>0</v>
      </c>
      <c r="AQ79" s="132">
        <f>'Investment Scenario'!AQ87</f>
        <v>0</v>
      </c>
      <c r="AR79" s="114"/>
    </row>
    <row r="80" spans="1:44" x14ac:dyDescent="0.25">
      <c r="A80" s="123" t="s">
        <v>86</v>
      </c>
      <c r="B80" s="137">
        <f>'Investment Scenario'!B88</f>
        <v>0</v>
      </c>
      <c r="C80" s="114"/>
      <c r="D80" s="114"/>
      <c r="E80" s="132">
        <f>'Investment Scenario'!E88</f>
        <v>0</v>
      </c>
      <c r="F80" s="132">
        <f>'Investment Scenario'!F88</f>
        <v>0</v>
      </c>
      <c r="G80" s="132">
        <f>'Investment Scenario'!G88</f>
        <v>0</v>
      </c>
      <c r="H80" s="132">
        <f>'Investment Scenario'!H88</f>
        <v>0</v>
      </c>
      <c r="I80" s="132">
        <f>'Investment Scenario'!I88</f>
        <v>0</v>
      </c>
      <c r="J80" s="132">
        <f>'Investment Scenario'!J88</f>
        <v>0</v>
      </c>
      <c r="K80" s="132">
        <f>'Investment Scenario'!K88</f>
        <v>0</v>
      </c>
      <c r="L80" s="132">
        <f>'Investment Scenario'!L88</f>
        <v>0</v>
      </c>
      <c r="M80" s="132">
        <f>'Investment Scenario'!M88</f>
        <v>0</v>
      </c>
      <c r="N80" s="132">
        <f>'Investment Scenario'!N88</f>
        <v>0</v>
      </c>
      <c r="O80" s="132">
        <f>'Investment Scenario'!O88</f>
        <v>0</v>
      </c>
      <c r="P80" s="132">
        <f>'Investment Scenario'!P88</f>
        <v>0</v>
      </c>
      <c r="Q80" s="132">
        <f>'Investment Scenario'!Q88</f>
        <v>0</v>
      </c>
      <c r="R80" s="132">
        <f>'Investment Scenario'!R88</f>
        <v>0</v>
      </c>
      <c r="S80" s="132">
        <f>'Investment Scenario'!S88</f>
        <v>0</v>
      </c>
      <c r="T80" s="132">
        <f>'Investment Scenario'!T88</f>
        <v>0</v>
      </c>
      <c r="U80" s="132">
        <f>'Investment Scenario'!U88</f>
        <v>0</v>
      </c>
      <c r="V80" s="132">
        <f>'Investment Scenario'!V88</f>
        <v>0</v>
      </c>
      <c r="W80" s="132">
        <f>'Investment Scenario'!W88</f>
        <v>0</v>
      </c>
      <c r="X80" s="132">
        <f>'Investment Scenario'!X88</f>
        <v>0</v>
      </c>
      <c r="Y80" s="132">
        <f>'Investment Scenario'!Y88</f>
        <v>0</v>
      </c>
      <c r="Z80" s="132">
        <f>'Investment Scenario'!Z88</f>
        <v>0</v>
      </c>
      <c r="AA80" s="132">
        <f>'Investment Scenario'!AA88</f>
        <v>0</v>
      </c>
      <c r="AB80" s="132">
        <f>'Investment Scenario'!AB88</f>
        <v>0</v>
      </c>
      <c r="AC80" s="132">
        <f>'Investment Scenario'!AC88</f>
        <v>0</v>
      </c>
      <c r="AD80" s="132">
        <f>'Investment Scenario'!AD88</f>
        <v>0</v>
      </c>
      <c r="AE80" s="132">
        <f>'Investment Scenario'!AE88</f>
        <v>0</v>
      </c>
      <c r="AF80" s="132">
        <f>'Investment Scenario'!AF88</f>
        <v>0</v>
      </c>
      <c r="AG80" s="132">
        <f>'Investment Scenario'!AG88</f>
        <v>0</v>
      </c>
      <c r="AH80" s="132">
        <f>'Investment Scenario'!AH88</f>
        <v>0</v>
      </c>
      <c r="AI80" s="132">
        <f>'Investment Scenario'!AI88</f>
        <v>0</v>
      </c>
      <c r="AJ80" s="132">
        <f>'Investment Scenario'!AJ88</f>
        <v>0</v>
      </c>
      <c r="AK80" s="132">
        <f>'Investment Scenario'!AK88</f>
        <v>0</v>
      </c>
      <c r="AL80" s="132">
        <f>'Investment Scenario'!AL88</f>
        <v>0</v>
      </c>
      <c r="AM80" s="132">
        <f>'Investment Scenario'!AM88</f>
        <v>0</v>
      </c>
      <c r="AN80" s="132">
        <f>'Investment Scenario'!AN88</f>
        <v>0</v>
      </c>
      <c r="AO80" s="132">
        <f>'Investment Scenario'!AO88</f>
        <v>0</v>
      </c>
      <c r="AP80" s="132">
        <f>'Investment Scenario'!AP88</f>
        <v>0</v>
      </c>
      <c r="AQ80" s="132">
        <f>'Investment Scenario'!AQ88</f>
        <v>0</v>
      </c>
      <c r="AR80" s="114"/>
    </row>
    <row r="81" spans="1:44" x14ac:dyDescent="0.25">
      <c r="A81" s="123" t="s">
        <v>87</v>
      </c>
      <c r="B81" s="137">
        <f>'Investment Scenario'!B89</f>
        <v>0</v>
      </c>
      <c r="C81" s="114"/>
      <c r="D81" s="114"/>
      <c r="E81" s="132">
        <f>'Investment Scenario'!E89</f>
        <v>0</v>
      </c>
      <c r="F81" s="132">
        <f>'Investment Scenario'!F89</f>
        <v>0</v>
      </c>
      <c r="G81" s="132">
        <f>'Investment Scenario'!G89</f>
        <v>0</v>
      </c>
      <c r="H81" s="132">
        <f>'Investment Scenario'!H89</f>
        <v>0</v>
      </c>
      <c r="I81" s="132">
        <f>'Investment Scenario'!I89</f>
        <v>0</v>
      </c>
      <c r="J81" s="132">
        <f>'Investment Scenario'!J89</f>
        <v>0</v>
      </c>
      <c r="K81" s="132">
        <f>'Investment Scenario'!K89</f>
        <v>0</v>
      </c>
      <c r="L81" s="132">
        <f>'Investment Scenario'!L89</f>
        <v>0</v>
      </c>
      <c r="M81" s="132">
        <f>'Investment Scenario'!M89</f>
        <v>0</v>
      </c>
      <c r="N81" s="132">
        <f>'Investment Scenario'!N89</f>
        <v>0</v>
      </c>
      <c r="O81" s="132">
        <f>'Investment Scenario'!O89</f>
        <v>0</v>
      </c>
      <c r="P81" s="132">
        <f>'Investment Scenario'!P89</f>
        <v>0</v>
      </c>
      <c r="Q81" s="132">
        <f>'Investment Scenario'!Q89</f>
        <v>0</v>
      </c>
      <c r="R81" s="132">
        <f>'Investment Scenario'!R89</f>
        <v>0</v>
      </c>
      <c r="S81" s="132">
        <f>'Investment Scenario'!S89</f>
        <v>0</v>
      </c>
      <c r="T81" s="132">
        <f>'Investment Scenario'!T89</f>
        <v>0</v>
      </c>
      <c r="U81" s="132">
        <f>'Investment Scenario'!U89</f>
        <v>0</v>
      </c>
      <c r="V81" s="132">
        <f>'Investment Scenario'!V89</f>
        <v>0</v>
      </c>
      <c r="W81" s="132">
        <f>'Investment Scenario'!W89</f>
        <v>0</v>
      </c>
      <c r="X81" s="132">
        <f>'Investment Scenario'!X89</f>
        <v>0</v>
      </c>
      <c r="Y81" s="132">
        <f>'Investment Scenario'!Y89</f>
        <v>0</v>
      </c>
      <c r="Z81" s="132">
        <f>'Investment Scenario'!Z89</f>
        <v>0</v>
      </c>
      <c r="AA81" s="132">
        <f>'Investment Scenario'!AA89</f>
        <v>0</v>
      </c>
      <c r="AB81" s="132">
        <f>'Investment Scenario'!AB89</f>
        <v>0</v>
      </c>
      <c r="AC81" s="132">
        <f>'Investment Scenario'!AC89</f>
        <v>0</v>
      </c>
      <c r="AD81" s="132">
        <f>'Investment Scenario'!AD89</f>
        <v>0</v>
      </c>
      <c r="AE81" s="132">
        <f>'Investment Scenario'!AE89</f>
        <v>0</v>
      </c>
      <c r="AF81" s="132">
        <f>'Investment Scenario'!AF89</f>
        <v>0</v>
      </c>
      <c r="AG81" s="132">
        <f>'Investment Scenario'!AG89</f>
        <v>0</v>
      </c>
      <c r="AH81" s="132">
        <f>'Investment Scenario'!AH89</f>
        <v>0</v>
      </c>
      <c r="AI81" s="132">
        <f>'Investment Scenario'!AI89</f>
        <v>0</v>
      </c>
      <c r="AJ81" s="132">
        <f>'Investment Scenario'!AJ89</f>
        <v>0</v>
      </c>
      <c r="AK81" s="132">
        <f>'Investment Scenario'!AK89</f>
        <v>0</v>
      </c>
      <c r="AL81" s="132">
        <f>'Investment Scenario'!AL89</f>
        <v>0</v>
      </c>
      <c r="AM81" s="132">
        <f>'Investment Scenario'!AM89</f>
        <v>0</v>
      </c>
      <c r="AN81" s="132">
        <f>'Investment Scenario'!AN89</f>
        <v>0</v>
      </c>
      <c r="AO81" s="132">
        <f>'Investment Scenario'!AO89</f>
        <v>0</v>
      </c>
      <c r="AP81" s="132">
        <f>'Investment Scenario'!AP89</f>
        <v>0</v>
      </c>
      <c r="AQ81" s="132">
        <f>'Investment Scenario'!AQ89</f>
        <v>0</v>
      </c>
      <c r="AR81" s="114"/>
    </row>
    <row r="82" spans="1:44" x14ac:dyDescent="0.25">
      <c r="A82" s="123" t="s">
        <v>88</v>
      </c>
      <c r="B82" s="137">
        <f>'Investment Scenario'!B90</f>
        <v>0</v>
      </c>
      <c r="C82" s="114"/>
      <c r="D82" s="114"/>
      <c r="E82" s="132">
        <f>'Investment Scenario'!E90</f>
        <v>0</v>
      </c>
      <c r="F82" s="132">
        <f>'Investment Scenario'!F90</f>
        <v>0</v>
      </c>
      <c r="G82" s="132">
        <f>'Investment Scenario'!G90</f>
        <v>0</v>
      </c>
      <c r="H82" s="132">
        <f>'Investment Scenario'!H90</f>
        <v>0</v>
      </c>
      <c r="I82" s="132">
        <f>'Investment Scenario'!I90</f>
        <v>0</v>
      </c>
      <c r="J82" s="132">
        <f>'Investment Scenario'!J90</f>
        <v>0</v>
      </c>
      <c r="K82" s="132">
        <f>'Investment Scenario'!K90</f>
        <v>0</v>
      </c>
      <c r="L82" s="132">
        <f>'Investment Scenario'!L90</f>
        <v>0</v>
      </c>
      <c r="M82" s="132">
        <f>'Investment Scenario'!M90</f>
        <v>0</v>
      </c>
      <c r="N82" s="132">
        <f>'Investment Scenario'!N90</f>
        <v>0</v>
      </c>
      <c r="O82" s="132">
        <f>'Investment Scenario'!O90</f>
        <v>0</v>
      </c>
      <c r="P82" s="132">
        <f>'Investment Scenario'!P90</f>
        <v>0</v>
      </c>
      <c r="Q82" s="132">
        <f>'Investment Scenario'!Q90</f>
        <v>0</v>
      </c>
      <c r="R82" s="132">
        <f>'Investment Scenario'!R90</f>
        <v>0</v>
      </c>
      <c r="S82" s="132">
        <f>'Investment Scenario'!S90</f>
        <v>0</v>
      </c>
      <c r="T82" s="132">
        <f>'Investment Scenario'!T90</f>
        <v>0</v>
      </c>
      <c r="U82" s="132">
        <f>'Investment Scenario'!U90</f>
        <v>0</v>
      </c>
      <c r="V82" s="132">
        <f>'Investment Scenario'!V90</f>
        <v>0</v>
      </c>
      <c r="W82" s="132">
        <f>'Investment Scenario'!W90</f>
        <v>0</v>
      </c>
      <c r="X82" s="132">
        <f>'Investment Scenario'!X90</f>
        <v>0</v>
      </c>
      <c r="Y82" s="132">
        <f>'Investment Scenario'!Y90</f>
        <v>0</v>
      </c>
      <c r="Z82" s="132">
        <f>'Investment Scenario'!Z90</f>
        <v>0</v>
      </c>
      <c r="AA82" s="132">
        <f>'Investment Scenario'!AA90</f>
        <v>0</v>
      </c>
      <c r="AB82" s="132">
        <f>'Investment Scenario'!AB90</f>
        <v>0</v>
      </c>
      <c r="AC82" s="132">
        <f>'Investment Scenario'!AC90</f>
        <v>0</v>
      </c>
      <c r="AD82" s="132">
        <f>'Investment Scenario'!AD90</f>
        <v>0</v>
      </c>
      <c r="AE82" s="132">
        <f>'Investment Scenario'!AE90</f>
        <v>0</v>
      </c>
      <c r="AF82" s="132">
        <f>'Investment Scenario'!AF90</f>
        <v>0</v>
      </c>
      <c r="AG82" s="132">
        <f>'Investment Scenario'!AG90</f>
        <v>0</v>
      </c>
      <c r="AH82" s="132">
        <f>'Investment Scenario'!AH90</f>
        <v>0</v>
      </c>
      <c r="AI82" s="132">
        <f>'Investment Scenario'!AI90</f>
        <v>0</v>
      </c>
      <c r="AJ82" s="132">
        <f>'Investment Scenario'!AJ90</f>
        <v>0</v>
      </c>
      <c r="AK82" s="132">
        <f>'Investment Scenario'!AK90</f>
        <v>0</v>
      </c>
      <c r="AL82" s="132">
        <f>'Investment Scenario'!AL90</f>
        <v>0</v>
      </c>
      <c r="AM82" s="132">
        <f>'Investment Scenario'!AM90</f>
        <v>0</v>
      </c>
      <c r="AN82" s="132">
        <f>'Investment Scenario'!AN90</f>
        <v>0</v>
      </c>
      <c r="AO82" s="132">
        <f>'Investment Scenario'!AO90</f>
        <v>0</v>
      </c>
      <c r="AP82" s="132">
        <f>'Investment Scenario'!AP90</f>
        <v>0</v>
      </c>
      <c r="AQ82" s="132">
        <f>'Investment Scenario'!AQ90</f>
        <v>0</v>
      </c>
      <c r="AR82" s="114"/>
    </row>
    <row r="83" spans="1:44" x14ac:dyDescent="0.25">
      <c r="A83" s="123" t="s">
        <v>89</v>
      </c>
      <c r="B83" s="137">
        <f>'Investment Scenario'!B91</f>
        <v>0</v>
      </c>
      <c r="C83" s="114"/>
      <c r="D83" s="114"/>
      <c r="E83" s="132">
        <f>'Investment Scenario'!E91</f>
        <v>0</v>
      </c>
      <c r="F83" s="132">
        <f>'Investment Scenario'!F91</f>
        <v>0</v>
      </c>
      <c r="G83" s="132">
        <f>'Investment Scenario'!G91</f>
        <v>0</v>
      </c>
      <c r="H83" s="132">
        <f>'Investment Scenario'!H91</f>
        <v>0</v>
      </c>
      <c r="I83" s="132">
        <f>'Investment Scenario'!I91</f>
        <v>0</v>
      </c>
      <c r="J83" s="132">
        <f>'Investment Scenario'!J91</f>
        <v>0</v>
      </c>
      <c r="K83" s="132">
        <f>'Investment Scenario'!K91</f>
        <v>0</v>
      </c>
      <c r="L83" s="132">
        <f>'Investment Scenario'!L91</f>
        <v>0</v>
      </c>
      <c r="M83" s="132">
        <f>'Investment Scenario'!M91</f>
        <v>0</v>
      </c>
      <c r="N83" s="132">
        <f>'Investment Scenario'!N91</f>
        <v>0</v>
      </c>
      <c r="O83" s="132">
        <f>'Investment Scenario'!O91</f>
        <v>0</v>
      </c>
      <c r="P83" s="132">
        <f>'Investment Scenario'!P91</f>
        <v>0</v>
      </c>
      <c r="Q83" s="132">
        <f>'Investment Scenario'!Q91</f>
        <v>0</v>
      </c>
      <c r="R83" s="132">
        <f>'Investment Scenario'!R91</f>
        <v>0</v>
      </c>
      <c r="S83" s="132">
        <f>'Investment Scenario'!S91</f>
        <v>0</v>
      </c>
      <c r="T83" s="132">
        <f>'Investment Scenario'!T91</f>
        <v>0</v>
      </c>
      <c r="U83" s="132">
        <f>'Investment Scenario'!U91</f>
        <v>0</v>
      </c>
      <c r="V83" s="132">
        <f>'Investment Scenario'!V91</f>
        <v>0</v>
      </c>
      <c r="W83" s="132">
        <f>'Investment Scenario'!W91</f>
        <v>0</v>
      </c>
      <c r="X83" s="132">
        <f>'Investment Scenario'!X91</f>
        <v>0</v>
      </c>
      <c r="Y83" s="132">
        <f>'Investment Scenario'!Y91</f>
        <v>0</v>
      </c>
      <c r="Z83" s="132">
        <f>'Investment Scenario'!Z91</f>
        <v>0</v>
      </c>
      <c r="AA83" s="132">
        <f>'Investment Scenario'!AA91</f>
        <v>0</v>
      </c>
      <c r="AB83" s="132">
        <f>'Investment Scenario'!AB91</f>
        <v>0</v>
      </c>
      <c r="AC83" s="132">
        <f>'Investment Scenario'!AC91</f>
        <v>0</v>
      </c>
      <c r="AD83" s="132">
        <f>'Investment Scenario'!AD91</f>
        <v>0</v>
      </c>
      <c r="AE83" s="132">
        <f>'Investment Scenario'!AE91</f>
        <v>0</v>
      </c>
      <c r="AF83" s="132">
        <f>'Investment Scenario'!AF91</f>
        <v>0</v>
      </c>
      <c r="AG83" s="132">
        <f>'Investment Scenario'!AG91</f>
        <v>0</v>
      </c>
      <c r="AH83" s="132">
        <f>'Investment Scenario'!AH91</f>
        <v>0</v>
      </c>
      <c r="AI83" s="132">
        <f>'Investment Scenario'!AI91</f>
        <v>0</v>
      </c>
      <c r="AJ83" s="132">
        <f>'Investment Scenario'!AJ91</f>
        <v>0</v>
      </c>
      <c r="AK83" s="132">
        <f>'Investment Scenario'!AK91</f>
        <v>0</v>
      </c>
      <c r="AL83" s="132">
        <f>'Investment Scenario'!AL91</f>
        <v>0</v>
      </c>
      <c r="AM83" s="132">
        <f>'Investment Scenario'!AM91</f>
        <v>0</v>
      </c>
      <c r="AN83" s="132">
        <f>'Investment Scenario'!AN91</f>
        <v>0</v>
      </c>
      <c r="AO83" s="132">
        <f>'Investment Scenario'!AO91</f>
        <v>0</v>
      </c>
      <c r="AP83" s="132">
        <f>'Investment Scenario'!AP91</f>
        <v>0</v>
      </c>
      <c r="AQ83" s="132">
        <f>'Investment Scenario'!AQ91</f>
        <v>0</v>
      </c>
      <c r="AR83" s="114"/>
    </row>
    <row r="84" spans="1:44" x14ac:dyDescent="0.25">
      <c r="A84" s="123" t="s">
        <v>90</v>
      </c>
      <c r="B84" s="137">
        <f>'Investment Scenario'!B92</f>
        <v>0</v>
      </c>
      <c r="C84" s="114"/>
      <c r="D84" s="114"/>
      <c r="E84" s="132">
        <f>'Investment Scenario'!E92</f>
        <v>0</v>
      </c>
      <c r="F84" s="132">
        <f>'Investment Scenario'!F92</f>
        <v>0</v>
      </c>
      <c r="G84" s="132">
        <f>'Investment Scenario'!G92</f>
        <v>0</v>
      </c>
      <c r="H84" s="132">
        <f>'Investment Scenario'!H92</f>
        <v>0</v>
      </c>
      <c r="I84" s="132">
        <f>'Investment Scenario'!I92</f>
        <v>0</v>
      </c>
      <c r="J84" s="132">
        <f>'Investment Scenario'!J92</f>
        <v>0</v>
      </c>
      <c r="K84" s="132">
        <f>'Investment Scenario'!K92</f>
        <v>0</v>
      </c>
      <c r="L84" s="132">
        <f>'Investment Scenario'!L92</f>
        <v>0</v>
      </c>
      <c r="M84" s="132">
        <f>'Investment Scenario'!M92</f>
        <v>0</v>
      </c>
      <c r="N84" s="132">
        <f>'Investment Scenario'!N92</f>
        <v>0</v>
      </c>
      <c r="O84" s="132">
        <f>'Investment Scenario'!O92</f>
        <v>0</v>
      </c>
      <c r="P84" s="132">
        <f>'Investment Scenario'!P92</f>
        <v>0</v>
      </c>
      <c r="Q84" s="132">
        <f>'Investment Scenario'!Q92</f>
        <v>0</v>
      </c>
      <c r="R84" s="132">
        <f>'Investment Scenario'!R92</f>
        <v>0</v>
      </c>
      <c r="S84" s="132">
        <f>'Investment Scenario'!S92</f>
        <v>0</v>
      </c>
      <c r="T84" s="132">
        <f>'Investment Scenario'!T92</f>
        <v>0</v>
      </c>
      <c r="U84" s="132">
        <f>'Investment Scenario'!U92</f>
        <v>0</v>
      </c>
      <c r="V84" s="132">
        <f>'Investment Scenario'!V92</f>
        <v>0</v>
      </c>
      <c r="W84" s="132">
        <f>'Investment Scenario'!W92</f>
        <v>0</v>
      </c>
      <c r="X84" s="132">
        <f>'Investment Scenario'!X92</f>
        <v>0</v>
      </c>
      <c r="Y84" s="132">
        <f>'Investment Scenario'!Y92</f>
        <v>0</v>
      </c>
      <c r="Z84" s="132">
        <f>'Investment Scenario'!Z92</f>
        <v>0</v>
      </c>
      <c r="AA84" s="132">
        <f>'Investment Scenario'!AA92</f>
        <v>0</v>
      </c>
      <c r="AB84" s="132">
        <f>'Investment Scenario'!AB92</f>
        <v>0</v>
      </c>
      <c r="AC84" s="132">
        <f>'Investment Scenario'!AC92</f>
        <v>0</v>
      </c>
      <c r="AD84" s="132">
        <f>'Investment Scenario'!AD92</f>
        <v>0</v>
      </c>
      <c r="AE84" s="132">
        <f>'Investment Scenario'!AE92</f>
        <v>0</v>
      </c>
      <c r="AF84" s="132">
        <f>'Investment Scenario'!AF92</f>
        <v>0</v>
      </c>
      <c r="AG84" s="132">
        <f>'Investment Scenario'!AG92</f>
        <v>0</v>
      </c>
      <c r="AH84" s="132">
        <f>'Investment Scenario'!AH92</f>
        <v>0</v>
      </c>
      <c r="AI84" s="132">
        <f>'Investment Scenario'!AI92</f>
        <v>0</v>
      </c>
      <c r="AJ84" s="132">
        <f>'Investment Scenario'!AJ92</f>
        <v>0</v>
      </c>
      <c r="AK84" s="132">
        <f>'Investment Scenario'!AK92</f>
        <v>0</v>
      </c>
      <c r="AL84" s="132">
        <f>'Investment Scenario'!AL92</f>
        <v>0</v>
      </c>
      <c r="AM84" s="132">
        <f>'Investment Scenario'!AM92</f>
        <v>0</v>
      </c>
      <c r="AN84" s="132">
        <f>'Investment Scenario'!AN92</f>
        <v>0</v>
      </c>
      <c r="AO84" s="132">
        <f>'Investment Scenario'!AO92</f>
        <v>0</v>
      </c>
      <c r="AP84" s="132">
        <f>'Investment Scenario'!AP92</f>
        <v>0</v>
      </c>
      <c r="AQ84" s="132">
        <f>'Investment Scenario'!AQ92</f>
        <v>0</v>
      </c>
      <c r="AR84" s="114"/>
    </row>
    <row r="85" spans="1:44" s="1" customFormat="1" ht="30" x14ac:dyDescent="0.25">
      <c r="A85" s="138" t="s">
        <v>91</v>
      </c>
      <c r="B85" s="135" t="str">
        <f>IF(SUM(E85:AQ85)=SUM(E73:AQ84),"součet v pořádku / sum is OK","součet ostatní náklady nesedí")</f>
        <v>součet v pořádku / sum is OK</v>
      </c>
      <c r="C85" s="136"/>
      <c r="D85" s="122"/>
      <c r="E85" s="132">
        <f>'Investment Scenario'!E93</f>
        <v>0</v>
      </c>
      <c r="F85" s="132">
        <f>'Investment Scenario'!F93</f>
        <v>0</v>
      </c>
      <c r="G85" s="132">
        <f>'Investment Scenario'!G93</f>
        <v>0</v>
      </c>
      <c r="H85" s="132">
        <f>'Investment Scenario'!H93</f>
        <v>0</v>
      </c>
      <c r="I85" s="132">
        <f>'Investment Scenario'!I93</f>
        <v>0</v>
      </c>
      <c r="J85" s="132">
        <f>'Investment Scenario'!J93</f>
        <v>0</v>
      </c>
      <c r="K85" s="132">
        <f>'Investment Scenario'!K93</f>
        <v>0</v>
      </c>
      <c r="L85" s="132">
        <f>'Investment Scenario'!L93</f>
        <v>0</v>
      </c>
      <c r="M85" s="132">
        <f>'Investment Scenario'!M93</f>
        <v>0</v>
      </c>
      <c r="N85" s="132">
        <f>'Investment Scenario'!N93</f>
        <v>0</v>
      </c>
      <c r="O85" s="132">
        <f>'Investment Scenario'!O93</f>
        <v>0</v>
      </c>
      <c r="P85" s="132">
        <f>'Investment Scenario'!P93</f>
        <v>0</v>
      </c>
      <c r="Q85" s="132">
        <f>'Investment Scenario'!Q93</f>
        <v>0</v>
      </c>
      <c r="R85" s="132">
        <f>'Investment Scenario'!R93</f>
        <v>0</v>
      </c>
      <c r="S85" s="132">
        <f>'Investment Scenario'!S93</f>
        <v>0</v>
      </c>
      <c r="T85" s="132">
        <f>'Investment Scenario'!T93</f>
        <v>0</v>
      </c>
      <c r="U85" s="132">
        <f>'Investment Scenario'!U93</f>
        <v>0</v>
      </c>
      <c r="V85" s="132">
        <f>'Investment Scenario'!V93</f>
        <v>0</v>
      </c>
      <c r="W85" s="132">
        <f>'Investment Scenario'!W93</f>
        <v>0</v>
      </c>
      <c r="X85" s="132">
        <f>'Investment Scenario'!X93</f>
        <v>0</v>
      </c>
      <c r="Y85" s="132">
        <f>'Investment Scenario'!Y93</f>
        <v>0</v>
      </c>
      <c r="Z85" s="132">
        <f>'Investment Scenario'!Z93</f>
        <v>0</v>
      </c>
      <c r="AA85" s="132">
        <f>'Investment Scenario'!AA93</f>
        <v>0</v>
      </c>
      <c r="AB85" s="132">
        <f>'Investment Scenario'!AB93</f>
        <v>0</v>
      </c>
      <c r="AC85" s="132">
        <f>'Investment Scenario'!AC93</f>
        <v>0</v>
      </c>
      <c r="AD85" s="132">
        <f>'Investment Scenario'!AD93</f>
        <v>0</v>
      </c>
      <c r="AE85" s="132">
        <f>'Investment Scenario'!AE93</f>
        <v>0</v>
      </c>
      <c r="AF85" s="132">
        <f>'Investment Scenario'!AF93</f>
        <v>0</v>
      </c>
      <c r="AG85" s="132">
        <f>'Investment Scenario'!AG93</f>
        <v>0</v>
      </c>
      <c r="AH85" s="132">
        <f>'Investment Scenario'!AH93</f>
        <v>0</v>
      </c>
      <c r="AI85" s="132">
        <f>'Investment Scenario'!AI93</f>
        <v>0</v>
      </c>
      <c r="AJ85" s="132">
        <f>'Investment Scenario'!AJ93</f>
        <v>0</v>
      </c>
      <c r="AK85" s="132">
        <f>'Investment Scenario'!AK93</f>
        <v>0</v>
      </c>
      <c r="AL85" s="132">
        <f>'Investment Scenario'!AL93</f>
        <v>0</v>
      </c>
      <c r="AM85" s="132">
        <f>'Investment Scenario'!AM93</f>
        <v>0</v>
      </c>
      <c r="AN85" s="132">
        <f>'Investment Scenario'!AN93</f>
        <v>0</v>
      </c>
      <c r="AO85" s="132">
        <f>'Investment Scenario'!AO93</f>
        <v>0</v>
      </c>
      <c r="AP85" s="132">
        <f>'Investment Scenario'!AP93</f>
        <v>0</v>
      </c>
      <c r="AQ85" s="132">
        <f>'Investment Scenario'!AQ93</f>
        <v>0</v>
      </c>
      <c r="AR85" s="127"/>
    </row>
    <row r="86" spans="1:44" x14ac:dyDescent="0.25">
      <c r="A86" s="115"/>
      <c r="B86" s="114"/>
      <c r="C86" s="114"/>
      <c r="D86" s="122"/>
      <c r="E86" s="114"/>
      <c r="F86" s="114"/>
      <c r="G86" s="114"/>
      <c r="H86" s="114"/>
      <c r="I86" s="127" t="s">
        <v>2</v>
      </c>
      <c r="J86" s="130">
        <v>1663003</v>
      </c>
      <c r="K86" s="114" t="s">
        <v>3</v>
      </c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</row>
    <row r="87" spans="1:44" x14ac:dyDescent="0.25">
      <c r="A87" s="113" t="s">
        <v>92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</row>
    <row r="88" spans="1:44" s="1" customFormat="1" x14ac:dyDescent="0.25">
      <c r="A88" s="113" t="s">
        <v>93</v>
      </c>
      <c r="B88" s="127"/>
      <c r="C88" s="127"/>
      <c r="D88" s="127"/>
      <c r="E88" s="128">
        <f>'Investment Scenario'!E96</f>
        <v>0</v>
      </c>
      <c r="F88" s="128">
        <f>'Investment Scenario'!F96</f>
        <v>0</v>
      </c>
      <c r="G88" s="128">
        <f>'Investment Scenario'!G96</f>
        <v>0</v>
      </c>
      <c r="H88" s="128">
        <f>'Investment Scenario'!H96</f>
        <v>0</v>
      </c>
      <c r="I88" s="128">
        <f>'Investment Scenario'!I96</f>
        <v>0</v>
      </c>
      <c r="J88" s="128">
        <f>'Investment Scenario'!J96</f>
        <v>0</v>
      </c>
      <c r="K88" s="128">
        <f>'Investment Scenario'!K96</f>
        <v>0</v>
      </c>
      <c r="L88" s="128">
        <f>'Investment Scenario'!L96</f>
        <v>0</v>
      </c>
      <c r="M88" s="128">
        <f>'Investment Scenario'!M96</f>
        <v>0</v>
      </c>
      <c r="N88" s="128">
        <f>'Investment Scenario'!N96</f>
        <v>0</v>
      </c>
      <c r="O88" s="128">
        <f>'Investment Scenario'!O96</f>
        <v>0</v>
      </c>
      <c r="P88" s="128">
        <f>'Investment Scenario'!P96</f>
        <v>0</v>
      </c>
      <c r="Q88" s="128">
        <f>'Investment Scenario'!Q96</f>
        <v>0</v>
      </c>
      <c r="R88" s="128">
        <f>'Investment Scenario'!R96</f>
        <v>0</v>
      </c>
      <c r="S88" s="128">
        <f>'Investment Scenario'!S96</f>
        <v>0</v>
      </c>
      <c r="T88" s="128">
        <f>'Investment Scenario'!T96</f>
        <v>0</v>
      </c>
      <c r="U88" s="128">
        <f>'Investment Scenario'!U96</f>
        <v>0</v>
      </c>
      <c r="V88" s="128">
        <f>'Investment Scenario'!V96</f>
        <v>0</v>
      </c>
      <c r="W88" s="128">
        <f>'Investment Scenario'!W96</f>
        <v>0</v>
      </c>
      <c r="X88" s="128">
        <f>'Investment Scenario'!X96</f>
        <v>0</v>
      </c>
      <c r="Y88" s="128">
        <f>'Investment Scenario'!Y96</f>
        <v>0</v>
      </c>
      <c r="Z88" s="128">
        <f>'Investment Scenario'!Z96</f>
        <v>0</v>
      </c>
      <c r="AA88" s="128">
        <f>'Investment Scenario'!AA96</f>
        <v>0</v>
      </c>
      <c r="AB88" s="128">
        <f>'Investment Scenario'!AB96</f>
        <v>0</v>
      </c>
      <c r="AC88" s="128">
        <f>'Investment Scenario'!AC96</f>
        <v>0</v>
      </c>
      <c r="AD88" s="128">
        <f>'Investment Scenario'!AD96</f>
        <v>0</v>
      </c>
      <c r="AE88" s="128">
        <f>'Investment Scenario'!AE96</f>
        <v>0</v>
      </c>
      <c r="AF88" s="128">
        <f>'Investment Scenario'!AF96</f>
        <v>0</v>
      </c>
      <c r="AG88" s="128">
        <f>'Investment Scenario'!AG96</f>
        <v>0</v>
      </c>
      <c r="AH88" s="128">
        <f>'Investment Scenario'!AH96</f>
        <v>0</v>
      </c>
      <c r="AI88" s="128">
        <f>'Investment Scenario'!AI96</f>
        <v>0</v>
      </c>
      <c r="AJ88" s="128">
        <f>'Investment Scenario'!AJ96</f>
        <v>0</v>
      </c>
      <c r="AK88" s="128">
        <f>'Investment Scenario'!AK96</f>
        <v>0</v>
      </c>
      <c r="AL88" s="128">
        <f>'Investment Scenario'!AL96</f>
        <v>0</v>
      </c>
      <c r="AM88" s="128">
        <f>'Investment Scenario'!AM96</f>
        <v>0</v>
      </c>
      <c r="AN88" s="128">
        <f>'Investment Scenario'!AN96</f>
        <v>0</v>
      </c>
      <c r="AO88" s="128">
        <f>'Investment Scenario'!AO96</f>
        <v>0</v>
      </c>
      <c r="AP88" s="128">
        <f>'Investment Scenario'!AP96</f>
        <v>0</v>
      </c>
      <c r="AQ88" s="128">
        <f>'Investment Scenario'!AQ96</f>
        <v>0</v>
      </c>
      <c r="AR88" s="127"/>
    </row>
    <row r="89" spans="1:44" s="1" customFormat="1" x14ac:dyDescent="0.25">
      <c r="A89" s="123" t="s">
        <v>138</v>
      </c>
      <c r="B89" s="137">
        <f>'Investment Scenario'!B97</f>
        <v>0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</row>
    <row r="90" spans="1:44" s="1" customFormat="1" x14ac:dyDescent="0.25">
      <c r="A90" s="113" t="s">
        <v>94</v>
      </c>
      <c r="B90" s="127"/>
      <c r="C90" s="127"/>
      <c r="D90" s="127"/>
      <c r="E90" s="132">
        <f>'Investment Scenario'!E98</f>
        <v>0</v>
      </c>
      <c r="F90" s="132">
        <f>'Investment Scenario'!F98</f>
        <v>0</v>
      </c>
      <c r="G90" s="132">
        <f>'Investment Scenario'!G98</f>
        <v>0</v>
      </c>
      <c r="H90" s="132">
        <f>'Investment Scenario'!H98</f>
        <v>0</v>
      </c>
      <c r="I90" s="132">
        <f>'Investment Scenario'!I98</f>
        <v>0</v>
      </c>
      <c r="J90" s="132">
        <f>'Investment Scenario'!J98</f>
        <v>0</v>
      </c>
      <c r="K90" s="132">
        <f>'Investment Scenario'!K98</f>
        <v>0</v>
      </c>
      <c r="L90" s="132">
        <f>'Investment Scenario'!L98</f>
        <v>0</v>
      </c>
      <c r="M90" s="132">
        <f>'Investment Scenario'!M98</f>
        <v>0</v>
      </c>
      <c r="N90" s="132">
        <f>'Investment Scenario'!N98</f>
        <v>0</v>
      </c>
      <c r="O90" s="132">
        <f>'Investment Scenario'!O98</f>
        <v>0</v>
      </c>
      <c r="P90" s="132">
        <f>'Investment Scenario'!P98</f>
        <v>0</v>
      </c>
      <c r="Q90" s="132">
        <f>'Investment Scenario'!Q98</f>
        <v>0</v>
      </c>
      <c r="R90" s="132">
        <f>'Investment Scenario'!R98</f>
        <v>0</v>
      </c>
      <c r="S90" s="132">
        <f>'Investment Scenario'!S98</f>
        <v>0</v>
      </c>
      <c r="T90" s="132">
        <f>'Investment Scenario'!T98</f>
        <v>0</v>
      </c>
      <c r="U90" s="132">
        <f>'Investment Scenario'!U98</f>
        <v>0</v>
      </c>
      <c r="V90" s="132">
        <f>'Investment Scenario'!V98</f>
        <v>0</v>
      </c>
      <c r="W90" s="132">
        <f>'Investment Scenario'!W98</f>
        <v>0</v>
      </c>
      <c r="X90" s="132">
        <f>'Investment Scenario'!X98</f>
        <v>0</v>
      </c>
      <c r="Y90" s="132">
        <f>'Investment Scenario'!Y98</f>
        <v>0</v>
      </c>
      <c r="Z90" s="132">
        <f>'Investment Scenario'!Z98</f>
        <v>0</v>
      </c>
      <c r="AA90" s="132">
        <f>'Investment Scenario'!AA98</f>
        <v>0</v>
      </c>
      <c r="AB90" s="132">
        <f>'Investment Scenario'!AB98</f>
        <v>0</v>
      </c>
      <c r="AC90" s="132">
        <f>'Investment Scenario'!AC98</f>
        <v>0</v>
      </c>
      <c r="AD90" s="132">
        <f>'Investment Scenario'!AD98</f>
        <v>0</v>
      </c>
      <c r="AE90" s="132">
        <f>'Investment Scenario'!AE98</f>
        <v>0</v>
      </c>
      <c r="AF90" s="132">
        <f>'Investment Scenario'!AF98</f>
        <v>0</v>
      </c>
      <c r="AG90" s="132">
        <f>'Investment Scenario'!AG98</f>
        <v>0</v>
      </c>
      <c r="AH90" s="132">
        <f>'Investment Scenario'!AH98</f>
        <v>0</v>
      </c>
      <c r="AI90" s="132">
        <f>'Investment Scenario'!AI98</f>
        <v>0</v>
      </c>
      <c r="AJ90" s="132">
        <f>'Investment Scenario'!AJ98</f>
        <v>0</v>
      </c>
      <c r="AK90" s="132">
        <f>'Investment Scenario'!AK98</f>
        <v>0</v>
      </c>
      <c r="AL90" s="132">
        <f>'Investment Scenario'!AL98</f>
        <v>0</v>
      </c>
      <c r="AM90" s="132">
        <f>'Investment Scenario'!AM98</f>
        <v>0</v>
      </c>
      <c r="AN90" s="132">
        <f>'Investment Scenario'!AN98</f>
        <v>0</v>
      </c>
      <c r="AO90" s="132">
        <f>'Investment Scenario'!AO98</f>
        <v>0</v>
      </c>
      <c r="AP90" s="132">
        <f>'Investment Scenario'!AP98</f>
        <v>0</v>
      </c>
      <c r="AQ90" s="132">
        <f>'Investment Scenario'!AQ98</f>
        <v>0</v>
      </c>
      <c r="AR90" s="127"/>
    </row>
    <row r="91" spans="1:44" x14ac:dyDescent="0.25">
      <c r="A91" s="123" t="s">
        <v>139</v>
      </c>
      <c r="B91" s="182">
        <f>'Investment Scenario'!B99</f>
        <v>0</v>
      </c>
      <c r="C91" s="114"/>
      <c r="D91" s="114"/>
      <c r="E91" s="139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</row>
    <row r="92" spans="1:44" x14ac:dyDescent="0.25">
      <c r="A92" s="17"/>
      <c r="B92" s="17"/>
      <c r="C92" s="114"/>
      <c r="D92" s="114"/>
      <c r="E92" s="139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</row>
    <row r="93" spans="1:44" x14ac:dyDescent="0.25">
      <c r="A93" s="113" t="s">
        <v>95</v>
      </c>
      <c r="B93" s="114" t="s">
        <v>112</v>
      </c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</row>
    <row r="94" spans="1:44" x14ac:dyDescent="0.25">
      <c r="A94" s="123" t="s">
        <v>96</v>
      </c>
      <c r="B94" s="137">
        <f>'Investment Scenario'!B102</f>
        <v>0</v>
      </c>
      <c r="C94" s="114"/>
      <c r="D94" s="114"/>
      <c r="E94" s="132">
        <f>'Investment Scenario'!E102</f>
        <v>0</v>
      </c>
      <c r="F94" s="132">
        <f>'Investment Scenario'!F102</f>
        <v>0</v>
      </c>
      <c r="G94" s="132">
        <f>'Investment Scenario'!G102</f>
        <v>0</v>
      </c>
      <c r="H94" s="132">
        <f>'Investment Scenario'!H102</f>
        <v>0</v>
      </c>
      <c r="I94" s="132">
        <f>'Investment Scenario'!I102</f>
        <v>0</v>
      </c>
      <c r="J94" s="132">
        <f>'Investment Scenario'!J102</f>
        <v>0</v>
      </c>
      <c r="K94" s="132">
        <f>'Investment Scenario'!K102</f>
        <v>0</v>
      </c>
      <c r="L94" s="132">
        <f>'Investment Scenario'!L102</f>
        <v>0</v>
      </c>
      <c r="M94" s="132">
        <f>'Investment Scenario'!M102</f>
        <v>0</v>
      </c>
      <c r="N94" s="132">
        <f>'Investment Scenario'!N102</f>
        <v>0</v>
      </c>
      <c r="O94" s="132">
        <f>'Investment Scenario'!O102</f>
        <v>0</v>
      </c>
      <c r="P94" s="132">
        <f>'Investment Scenario'!P102</f>
        <v>0</v>
      </c>
      <c r="Q94" s="132">
        <f>'Investment Scenario'!Q102</f>
        <v>0</v>
      </c>
      <c r="R94" s="132">
        <f>'Investment Scenario'!R102</f>
        <v>0</v>
      </c>
      <c r="S94" s="132">
        <f>'Investment Scenario'!S102</f>
        <v>0</v>
      </c>
      <c r="T94" s="132">
        <f>'Investment Scenario'!T102</f>
        <v>0</v>
      </c>
      <c r="U94" s="132">
        <f>'Investment Scenario'!U102</f>
        <v>0</v>
      </c>
      <c r="V94" s="132">
        <f>'Investment Scenario'!V102</f>
        <v>0</v>
      </c>
      <c r="W94" s="132">
        <f>'Investment Scenario'!W102</f>
        <v>0</v>
      </c>
      <c r="X94" s="132">
        <f>'Investment Scenario'!X102</f>
        <v>0</v>
      </c>
      <c r="Y94" s="132">
        <f>'Investment Scenario'!Y102</f>
        <v>0</v>
      </c>
      <c r="Z94" s="132">
        <f>'Investment Scenario'!Z102</f>
        <v>0</v>
      </c>
      <c r="AA94" s="132">
        <f>'Investment Scenario'!AA102</f>
        <v>0</v>
      </c>
      <c r="AB94" s="132">
        <f>'Investment Scenario'!AB102</f>
        <v>0</v>
      </c>
      <c r="AC94" s="132">
        <f>'Investment Scenario'!AC102</f>
        <v>0</v>
      </c>
      <c r="AD94" s="132">
        <f>'Investment Scenario'!AD102</f>
        <v>0</v>
      </c>
      <c r="AE94" s="132">
        <f>'Investment Scenario'!AE102</f>
        <v>0</v>
      </c>
      <c r="AF94" s="132">
        <f>'Investment Scenario'!AF102</f>
        <v>0</v>
      </c>
      <c r="AG94" s="132">
        <f>'Investment Scenario'!AG102</f>
        <v>0</v>
      </c>
      <c r="AH94" s="132">
        <f>'Investment Scenario'!AH102</f>
        <v>0</v>
      </c>
      <c r="AI94" s="132">
        <f>'Investment Scenario'!AI102</f>
        <v>0</v>
      </c>
      <c r="AJ94" s="132">
        <f>'Investment Scenario'!AJ102</f>
        <v>0</v>
      </c>
      <c r="AK94" s="132">
        <f>'Investment Scenario'!AK102</f>
        <v>0</v>
      </c>
      <c r="AL94" s="132">
        <f>'Investment Scenario'!AL102</f>
        <v>0</v>
      </c>
      <c r="AM94" s="132">
        <f>'Investment Scenario'!AM102</f>
        <v>0</v>
      </c>
      <c r="AN94" s="132">
        <f>'Investment Scenario'!AN102</f>
        <v>0</v>
      </c>
      <c r="AO94" s="132">
        <f>'Investment Scenario'!AO102</f>
        <v>0</v>
      </c>
      <c r="AP94" s="132">
        <f>'Investment Scenario'!AP102</f>
        <v>0</v>
      </c>
      <c r="AQ94" s="132">
        <f>'Investment Scenario'!AQ102</f>
        <v>0</v>
      </c>
      <c r="AR94" s="114"/>
    </row>
    <row r="95" spans="1:44" x14ac:dyDescent="0.25">
      <c r="A95" s="123" t="s">
        <v>98</v>
      </c>
      <c r="B95" s="137">
        <f>'Investment Scenario'!B103</f>
        <v>0</v>
      </c>
      <c r="C95" s="114"/>
      <c r="D95" s="114"/>
      <c r="E95" s="132">
        <f>'Investment Scenario'!E103</f>
        <v>0</v>
      </c>
      <c r="F95" s="132">
        <f>'Investment Scenario'!F103</f>
        <v>0</v>
      </c>
      <c r="G95" s="132">
        <f>'Investment Scenario'!G103</f>
        <v>0</v>
      </c>
      <c r="H95" s="132">
        <f>'Investment Scenario'!H103</f>
        <v>0</v>
      </c>
      <c r="I95" s="132">
        <f>'Investment Scenario'!I103</f>
        <v>0</v>
      </c>
      <c r="J95" s="132">
        <f>'Investment Scenario'!J103</f>
        <v>0</v>
      </c>
      <c r="K95" s="132">
        <f>'Investment Scenario'!K103</f>
        <v>0</v>
      </c>
      <c r="L95" s="132">
        <f>'Investment Scenario'!L103</f>
        <v>0</v>
      </c>
      <c r="M95" s="132">
        <f>'Investment Scenario'!M103</f>
        <v>0</v>
      </c>
      <c r="N95" s="132">
        <f>'Investment Scenario'!N103</f>
        <v>0</v>
      </c>
      <c r="O95" s="132">
        <f>'Investment Scenario'!O103</f>
        <v>0</v>
      </c>
      <c r="P95" s="132">
        <f>'Investment Scenario'!P103</f>
        <v>0</v>
      </c>
      <c r="Q95" s="132">
        <f>'Investment Scenario'!Q103</f>
        <v>0</v>
      </c>
      <c r="R95" s="132">
        <f>'Investment Scenario'!R103</f>
        <v>0</v>
      </c>
      <c r="S95" s="132">
        <f>'Investment Scenario'!S103</f>
        <v>0</v>
      </c>
      <c r="T95" s="132">
        <f>'Investment Scenario'!T103</f>
        <v>0</v>
      </c>
      <c r="U95" s="132">
        <f>'Investment Scenario'!U103</f>
        <v>0</v>
      </c>
      <c r="V95" s="132">
        <f>'Investment Scenario'!V103</f>
        <v>0</v>
      </c>
      <c r="W95" s="132">
        <f>'Investment Scenario'!W103</f>
        <v>0</v>
      </c>
      <c r="X95" s="132">
        <f>'Investment Scenario'!X103</f>
        <v>0</v>
      </c>
      <c r="Y95" s="132">
        <f>'Investment Scenario'!Y103</f>
        <v>0</v>
      </c>
      <c r="Z95" s="132">
        <f>'Investment Scenario'!Z103</f>
        <v>0</v>
      </c>
      <c r="AA95" s="132">
        <f>'Investment Scenario'!AA103</f>
        <v>0</v>
      </c>
      <c r="AB95" s="132">
        <f>'Investment Scenario'!AB103</f>
        <v>0</v>
      </c>
      <c r="AC95" s="132">
        <f>'Investment Scenario'!AC103</f>
        <v>0</v>
      </c>
      <c r="AD95" s="132">
        <f>'Investment Scenario'!AD103</f>
        <v>0</v>
      </c>
      <c r="AE95" s="132">
        <f>'Investment Scenario'!AE103</f>
        <v>0</v>
      </c>
      <c r="AF95" s="132">
        <f>'Investment Scenario'!AF103</f>
        <v>0</v>
      </c>
      <c r="AG95" s="132">
        <f>'Investment Scenario'!AG103</f>
        <v>0</v>
      </c>
      <c r="AH95" s="132">
        <f>'Investment Scenario'!AH103</f>
        <v>0</v>
      </c>
      <c r="AI95" s="132">
        <f>'Investment Scenario'!AI103</f>
        <v>0</v>
      </c>
      <c r="AJ95" s="132">
        <f>'Investment Scenario'!AJ103</f>
        <v>0</v>
      </c>
      <c r="AK95" s="132">
        <f>'Investment Scenario'!AK103</f>
        <v>0</v>
      </c>
      <c r="AL95" s="132">
        <f>'Investment Scenario'!AL103</f>
        <v>0</v>
      </c>
      <c r="AM95" s="132">
        <f>'Investment Scenario'!AM103</f>
        <v>0</v>
      </c>
      <c r="AN95" s="132">
        <f>'Investment Scenario'!AN103</f>
        <v>0</v>
      </c>
      <c r="AO95" s="132">
        <f>'Investment Scenario'!AO103</f>
        <v>0</v>
      </c>
      <c r="AP95" s="132">
        <f>'Investment Scenario'!AP103</f>
        <v>0</v>
      </c>
      <c r="AQ95" s="132">
        <f>'Investment Scenario'!AQ103</f>
        <v>0</v>
      </c>
      <c r="AR95" s="114"/>
    </row>
    <row r="96" spans="1:44" x14ac:dyDescent="0.25">
      <c r="A96" s="123" t="s">
        <v>99</v>
      </c>
      <c r="B96" s="137">
        <f>'Investment Scenario'!B104</f>
        <v>0</v>
      </c>
      <c r="C96" s="114"/>
      <c r="D96" s="114"/>
      <c r="E96" s="132">
        <f>'Investment Scenario'!E104</f>
        <v>0</v>
      </c>
      <c r="F96" s="132">
        <f>'Investment Scenario'!F104</f>
        <v>0</v>
      </c>
      <c r="G96" s="132">
        <f>'Investment Scenario'!G104</f>
        <v>0</v>
      </c>
      <c r="H96" s="132">
        <f>'Investment Scenario'!H104</f>
        <v>0</v>
      </c>
      <c r="I96" s="132">
        <f>'Investment Scenario'!I104</f>
        <v>0</v>
      </c>
      <c r="J96" s="132">
        <f>'Investment Scenario'!J104</f>
        <v>0</v>
      </c>
      <c r="K96" s="132">
        <f>'Investment Scenario'!K104</f>
        <v>0</v>
      </c>
      <c r="L96" s="132">
        <f>'Investment Scenario'!L104</f>
        <v>0</v>
      </c>
      <c r="M96" s="132">
        <f>'Investment Scenario'!M104</f>
        <v>0</v>
      </c>
      <c r="N96" s="132">
        <f>'Investment Scenario'!N104</f>
        <v>0</v>
      </c>
      <c r="O96" s="132">
        <f>'Investment Scenario'!O104</f>
        <v>0</v>
      </c>
      <c r="P96" s="132">
        <f>'Investment Scenario'!P104</f>
        <v>0</v>
      </c>
      <c r="Q96" s="132">
        <f>'Investment Scenario'!Q104</f>
        <v>0</v>
      </c>
      <c r="R96" s="132">
        <f>'Investment Scenario'!R104</f>
        <v>0</v>
      </c>
      <c r="S96" s="132">
        <f>'Investment Scenario'!S104</f>
        <v>0</v>
      </c>
      <c r="T96" s="132">
        <f>'Investment Scenario'!T104</f>
        <v>0</v>
      </c>
      <c r="U96" s="132">
        <f>'Investment Scenario'!U104</f>
        <v>0</v>
      </c>
      <c r="V96" s="132">
        <f>'Investment Scenario'!V104</f>
        <v>0</v>
      </c>
      <c r="W96" s="132">
        <f>'Investment Scenario'!W104</f>
        <v>0</v>
      </c>
      <c r="X96" s="132">
        <f>'Investment Scenario'!X104</f>
        <v>0</v>
      </c>
      <c r="Y96" s="132">
        <f>'Investment Scenario'!Y104</f>
        <v>0</v>
      </c>
      <c r="Z96" s="132">
        <f>'Investment Scenario'!Z104</f>
        <v>0</v>
      </c>
      <c r="AA96" s="132">
        <f>'Investment Scenario'!AA104</f>
        <v>0</v>
      </c>
      <c r="AB96" s="132">
        <f>'Investment Scenario'!AB104</f>
        <v>0</v>
      </c>
      <c r="AC96" s="132">
        <f>'Investment Scenario'!AC104</f>
        <v>0</v>
      </c>
      <c r="AD96" s="132">
        <f>'Investment Scenario'!AD104</f>
        <v>0</v>
      </c>
      <c r="AE96" s="132">
        <f>'Investment Scenario'!AE104</f>
        <v>0</v>
      </c>
      <c r="AF96" s="132">
        <f>'Investment Scenario'!AF104</f>
        <v>0</v>
      </c>
      <c r="AG96" s="132">
        <f>'Investment Scenario'!AG104</f>
        <v>0</v>
      </c>
      <c r="AH96" s="132">
        <f>'Investment Scenario'!AH104</f>
        <v>0</v>
      </c>
      <c r="AI96" s="132">
        <f>'Investment Scenario'!AI104</f>
        <v>0</v>
      </c>
      <c r="AJ96" s="132">
        <f>'Investment Scenario'!AJ104</f>
        <v>0</v>
      </c>
      <c r="AK96" s="132">
        <f>'Investment Scenario'!AK104</f>
        <v>0</v>
      </c>
      <c r="AL96" s="132">
        <f>'Investment Scenario'!AL104</f>
        <v>0</v>
      </c>
      <c r="AM96" s="132">
        <f>'Investment Scenario'!AM104</f>
        <v>0</v>
      </c>
      <c r="AN96" s="132">
        <f>'Investment Scenario'!AN104</f>
        <v>0</v>
      </c>
      <c r="AO96" s="132">
        <f>'Investment Scenario'!AO104</f>
        <v>0</v>
      </c>
      <c r="AP96" s="132">
        <f>'Investment Scenario'!AP104</f>
        <v>0</v>
      </c>
      <c r="AQ96" s="132">
        <f>'Investment Scenario'!AQ104</f>
        <v>0</v>
      </c>
      <c r="AR96" s="114"/>
    </row>
    <row r="97" spans="1:44" x14ac:dyDescent="0.25">
      <c r="A97" s="123" t="s">
        <v>100</v>
      </c>
      <c r="B97" s="137">
        <f>'Investment Scenario'!B105</f>
        <v>0</v>
      </c>
      <c r="C97" s="114"/>
      <c r="D97" s="114"/>
      <c r="E97" s="132">
        <f>'Investment Scenario'!E105</f>
        <v>0</v>
      </c>
      <c r="F97" s="132">
        <f>'Investment Scenario'!F105</f>
        <v>0</v>
      </c>
      <c r="G97" s="132">
        <f>'Investment Scenario'!G105</f>
        <v>0</v>
      </c>
      <c r="H97" s="132">
        <f>'Investment Scenario'!H105</f>
        <v>0</v>
      </c>
      <c r="I97" s="132">
        <f>'Investment Scenario'!I105</f>
        <v>0</v>
      </c>
      <c r="J97" s="132">
        <f>'Investment Scenario'!J105</f>
        <v>0</v>
      </c>
      <c r="K97" s="132">
        <f>'Investment Scenario'!K105</f>
        <v>0</v>
      </c>
      <c r="L97" s="132">
        <f>'Investment Scenario'!L105</f>
        <v>0</v>
      </c>
      <c r="M97" s="132">
        <f>'Investment Scenario'!M105</f>
        <v>0</v>
      </c>
      <c r="N97" s="132">
        <f>'Investment Scenario'!N105</f>
        <v>0</v>
      </c>
      <c r="O97" s="132">
        <f>'Investment Scenario'!O105</f>
        <v>0</v>
      </c>
      <c r="P97" s="132">
        <f>'Investment Scenario'!P105</f>
        <v>0</v>
      </c>
      <c r="Q97" s="132">
        <f>'Investment Scenario'!Q105</f>
        <v>0</v>
      </c>
      <c r="R97" s="132">
        <f>'Investment Scenario'!R105</f>
        <v>0</v>
      </c>
      <c r="S97" s="132">
        <f>'Investment Scenario'!S105</f>
        <v>0</v>
      </c>
      <c r="T97" s="132">
        <f>'Investment Scenario'!T105</f>
        <v>0</v>
      </c>
      <c r="U97" s="132">
        <f>'Investment Scenario'!U105</f>
        <v>0</v>
      </c>
      <c r="V97" s="132">
        <f>'Investment Scenario'!V105</f>
        <v>0</v>
      </c>
      <c r="W97" s="132">
        <f>'Investment Scenario'!W105</f>
        <v>0</v>
      </c>
      <c r="X97" s="132">
        <f>'Investment Scenario'!X105</f>
        <v>0</v>
      </c>
      <c r="Y97" s="132">
        <f>'Investment Scenario'!Y105</f>
        <v>0</v>
      </c>
      <c r="Z97" s="132">
        <f>'Investment Scenario'!Z105</f>
        <v>0</v>
      </c>
      <c r="AA97" s="132">
        <f>'Investment Scenario'!AA105</f>
        <v>0</v>
      </c>
      <c r="AB97" s="132">
        <f>'Investment Scenario'!AB105</f>
        <v>0</v>
      </c>
      <c r="AC97" s="132">
        <f>'Investment Scenario'!AC105</f>
        <v>0</v>
      </c>
      <c r="AD97" s="132">
        <f>'Investment Scenario'!AD105</f>
        <v>0</v>
      </c>
      <c r="AE97" s="132">
        <f>'Investment Scenario'!AE105</f>
        <v>0</v>
      </c>
      <c r="AF97" s="132">
        <f>'Investment Scenario'!AF105</f>
        <v>0</v>
      </c>
      <c r="AG97" s="132">
        <f>'Investment Scenario'!AG105</f>
        <v>0</v>
      </c>
      <c r="AH97" s="132">
        <f>'Investment Scenario'!AH105</f>
        <v>0</v>
      </c>
      <c r="AI97" s="132">
        <f>'Investment Scenario'!AI105</f>
        <v>0</v>
      </c>
      <c r="AJ97" s="132">
        <f>'Investment Scenario'!AJ105</f>
        <v>0</v>
      </c>
      <c r="AK97" s="132">
        <f>'Investment Scenario'!AK105</f>
        <v>0</v>
      </c>
      <c r="AL97" s="132">
        <f>'Investment Scenario'!AL105</f>
        <v>0</v>
      </c>
      <c r="AM97" s="132">
        <f>'Investment Scenario'!AM105</f>
        <v>0</v>
      </c>
      <c r="AN97" s="132">
        <f>'Investment Scenario'!AN105</f>
        <v>0</v>
      </c>
      <c r="AO97" s="132">
        <f>'Investment Scenario'!AO105</f>
        <v>0</v>
      </c>
      <c r="AP97" s="132">
        <f>'Investment Scenario'!AP105</f>
        <v>0</v>
      </c>
      <c r="AQ97" s="132">
        <f>'Investment Scenario'!AQ105</f>
        <v>0</v>
      </c>
      <c r="AR97" s="114"/>
    </row>
    <row r="98" spans="1:44" x14ac:dyDescent="0.25">
      <c r="A98" s="123" t="s">
        <v>101</v>
      </c>
      <c r="B98" s="137">
        <f>'Investment Scenario'!B106</f>
        <v>0</v>
      </c>
      <c r="C98" s="114"/>
      <c r="D98" s="114"/>
      <c r="E98" s="132">
        <f>'Investment Scenario'!E106</f>
        <v>0</v>
      </c>
      <c r="F98" s="132">
        <f>'Investment Scenario'!F106</f>
        <v>0</v>
      </c>
      <c r="G98" s="132">
        <f>'Investment Scenario'!G106</f>
        <v>0</v>
      </c>
      <c r="H98" s="132">
        <f>'Investment Scenario'!H106</f>
        <v>0</v>
      </c>
      <c r="I98" s="132">
        <f>'Investment Scenario'!I106</f>
        <v>0</v>
      </c>
      <c r="J98" s="132">
        <f>'Investment Scenario'!J106</f>
        <v>0</v>
      </c>
      <c r="K98" s="132">
        <f>'Investment Scenario'!K106</f>
        <v>0</v>
      </c>
      <c r="L98" s="132">
        <f>'Investment Scenario'!L106</f>
        <v>0</v>
      </c>
      <c r="M98" s="132">
        <f>'Investment Scenario'!M106</f>
        <v>0</v>
      </c>
      <c r="N98" s="132">
        <f>'Investment Scenario'!N106</f>
        <v>0</v>
      </c>
      <c r="O98" s="132">
        <f>'Investment Scenario'!O106</f>
        <v>0</v>
      </c>
      <c r="P98" s="132">
        <f>'Investment Scenario'!P106</f>
        <v>0</v>
      </c>
      <c r="Q98" s="132">
        <f>'Investment Scenario'!Q106</f>
        <v>0</v>
      </c>
      <c r="R98" s="132">
        <f>'Investment Scenario'!R106</f>
        <v>0</v>
      </c>
      <c r="S98" s="132">
        <f>'Investment Scenario'!S106</f>
        <v>0</v>
      </c>
      <c r="T98" s="132">
        <f>'Investment Scenario'!T106</f>
        <v>0</v>
      </c>
      <c r="U98" s="132">
        <f>'Investment Scenario'!U106</f>
        <v>0</v>
      </c>
      <c r="V98" s="132">
        <f>'Investment Scenario'!V106</f>
        <v>0</v>
      </c>
      <c r="W98" s="132">
        <f>'Investment Scenario'!W106</f>
        <v>0</v>
      </c>
      <c r="X98" s="132">
        <f>'Investment Scenario'!X106</f>
        <v>0</v>
      </c>
      <c r="Y98" s="132">
        <f>'Investment Scenario'!Y106</f>
        <v>0</v>
      </c>
      <c r="Z98" s="132">
        <f>'Investment Scenario'!Z106</f>
        <v>0</v>
      </c>
      <c r="AA98" s="132">
        <f>'Investment Scenario'!AA106</f>
        <v>0</v>
      </c>
      <c r="AB98" s="132">
        <f>'Investment Scenario'!AB106</f>
        <v>0</v>
      </c>
      <c r="AC98" s="132">
        <f>'Investment Scenario'!AC106</f>
        <v>0</v>
      </c>
      <c r="AD98" s="132">
        <f>'Investment Scenario'!AD106</f>
        <v>0</v>
      </c>
      <c r="AE98" s="132">
        <f>'Investment Scenario'!AE106</f>
        <v>0</v>
      </c>
      <c r="AF98" s="132">
        <f>'Investment Scenario'!AF106</f>
        <v>0</v>
      </c>
      <c r="AG98" s="132">
        <f>'Investment Scenario'!AG106</f>
        <v>0</v>
      </c>
      <c r="AH98" s="132">
        <f>'Investment Scenario'!AH106</f>
        <v>0</v>
      </c>
      <c r="AI98" s="132">
        <f>'Investment Scenario'!AI106</f>
        <v>0</v>
      </c>
      <c r="AJ98" s="132">
        <f>'Investment Scenario'!AJ106</f>
        <v>0</v>
      </c>
      <c r="AK98" s="132">
        <f>'Investment Scenario'!AK106</f>
        <v>0</v>
      </c>
      <c r="AL98" s="132">
        <f>'Investment Scenario'!AL106</f>
        <v>0</v>
      </c>
      <c r="AM98" s="132">
        <f>'Investment Scenario'!AM106</f>
        <v>0</v>
      </c>
      <c r="AN98" s="132">
        <f>'Investment Scenario'!AN106</f>
        <v>0</v>
      </c>
      <c r="AO98" s="132">
        <f>'Investment Scenario'!AO106</f>
        <v>0</v>
      </c>
      <c r="AP98" s="132">
        <f>'Investment Scenario'!AP106</f>
        <v>0</v>
      </c>
      <c r="AQ98" s="132">
        <f>'Investment Scenario'!AQ106</f>
        <v>0</v>
      </c>
      <c r="AR98" s="114"/>
    </row>
    <row r="99" spans="1:44" x14ac:dyDescent="0.25">
      <c r="A99" s="123" t="s">
        <v>102</v>
      </c>
      <c r="B99" s="137">
        <f>'Investment Scenario'!B107</f>
        <v>0</v>
      </c>
      <c r="C99" s="114"/>
      <c r="D99" s="114"/>
      <c r="E99" s="132">
        <f>'Investment Scenario'!E107</f>
        <v>0</v>
      </c>
      <c r="F99" s="132">
        <f>'Investment Scenario'!F107</f>
        <v>0</v>
      </c>
      <c r="G99" s="132">
        <f>'Investment Scenario'!G107</f>
        <v>0</v>
      </c>
      <c r="H99" s="132">
        <f>'Investment Scenario'!H107</f>
        <v>0</v>
      </c>
      <c r="I99" s="132">
        <f>'Investment Scenario'!I107</f>
        <v>0</v>
      </c>
      <c r="J99" s="132">
        <f>'Investment Scenario'!J107</f>
        <v>0</v>
      </c>
      <c r="K99" s="132">
        <f>'Investment Scenario'!K107</f>
        <v>0</v>
      </c>
      <c r="L99" s="132">
        <f>'Investment Scenario'!L107</f>
        <v>0</v>
      </c>
      <c r="M99" s="132">
        <f>'Investment Scenario'!M107</f>
        <v>0</v>
      </c>
      <c r="N99" s="132">
        <f>'Investment Scenario'!N107</f>
        <v>0</v>
      </c>
      <c r="O99" s="132">
        <f>'Investment Scenario'!O107</f>
        <v>0</v>
      </c>
      <c r="P99" s="132">
        <f>'Investment Scenario'!P107</f>
        <v>0</v>
      </c>
      <c r="Q99" s="132">
        <f>'Investment Scenario'!Q107</f>
        <v>0</v>
      </c>
      <c r="R99" s="132">
        <f>'Investment Scenario'!R107</f>
        <v>0</v>
      </c>
      <c r="S99" s="132">
        <f>'Investment Scenario'!S107</f>
        <v>0</v>
      </c>
      <c r="T99" s="132">
        <f>'Investment Scenario'!T107</f>
        <v>0</v>
      </c>
      <c r="U99" s="132">
        <f>'Investment Scenario'!U107</f>
        <v>0</v>
      </c>
      <c r="V99" s="132">
        <f>'Investment Scenario'!V107</f>
        <v>0</v>
      </c>
      <c r="W99" s="132">
        <f>'Investment Scenario'!W107</f>
        <v>0</v>
      </c>
      <c r="X99" s="132">
        <f>'Investment Scenario'!X107</f>
        <v>0</v>
      </c>
      <c r="Y99" s="132">
        <f>'Investment Scenario'!Y107</f>
        <v>0</v>
      </c>
      <c r="Z99" s="132">
        <f>'Investment Scenario'!Z107</f>
        <v>0</v>
      </c>
      <c r="AA99" s="132">
        <f>'Investment Scenario'!AA107</f>
        <v>0</v>
      </c>
      <c r="AB99" s="132">
        <f>'Investment Scenario'!AB107</f>
        <v>0</v>
      </c>
      <c r="AC99" s="132">
        <f>'Investment Scenario'!AC107</f>
        <v>0</v>
      </c>
      <c r="AD99" s="132">
        <f>'Investment Scenario'!AD107</f>
        <v>0</v>
      </c>
      <c r="AE99" s="132">
        <f>'Investment Scenario'!AE107</f>
        <v>0</v>
      </c>
      <c r="AF99" s="132">
        <f>'Investment Scenario'!AF107</f>
        <v>0</v>
      </c>
      <c r="AG99" s="132">
        <f>'Investment Scenario'!AG107</f>
        <v>0</v>
      </c>
      <c r="AH99" s="132">
        <f>'Investment Scenario'!AH107</f>
        <v>0</v>
      </c>
      <c r="AI99" s="132">
        <f>'Investment Scenario'!AI107</f>
        <v>0</v>
      </c>
      <c r="AJ99" s="132">
        <f>'Investment Scenario'!AJ107</f>
        <v>0</v>
      </c>
      <c r="AK99" s="132">
        <f>'Investment Scenario'!AK107</f>
        <v>0</v>
      </c>
      <c r="AL99" s="132">
        <f>'Investment Scenario'!AL107</f>
        <v>0</v>
      </c>
      <c r="AM99" s="132">
        <f>'Investment Scenario'!AM107</f>
        <v>0</v>
      </c>
      <c r="AN99" s="132">
        <f>'Investment Scenario'!AN107</f>
        <v>0</v>
      </c>
      <c r="AO99" s="132">
        <f>'Investment Scenario'!AO107</f>
        <v>0</v>
      </c>
      <c r="AP99" s="132">
        <f>'Investment Scenario'!AP107</f>
        <v>0</v>
      </c>
      <c r="AQ99" s="132">
        <f>'Investment Scenario'!AQ107</f>
        <v>0</v>
      </c>
      <c r="AR99" s="114"/>
    </row>
    <row r="100" spans="1:44" x14ac:dyDescent="0.25">
      <c r="A100" s="123" t="s">
        <v>103</v>
      </c>
      <c r="B100" s="137">
        <f>'Investment Scenario'!B108</f>
        <v>0</v>
      </c>
      <c r="C100" s="114"/>
      <c r="D100" s="114"/>
      <c r="E100" s="132">
        <f>'Investment Scenario'!E108</f>
        <v>0</v>
      </c>
      <c r="F100" s="132">
        <f>'Investment Scenario'!F108</f>
        <v>0</v>
      </c>
      <c r="G100" s="132">
        <f>'Investment Scenario'!G108</f>
        <v>0</v>
      </c>
      <c r="H100" s="132">
        <f>'Investment Scenario'!H108</f>
        <v>0</v>
      </c>
      <c r="I100" s="132">
        <f>'Investment Scenario'!I108</f>
        <v>0</v>
      </c>
      <c r="J100" s="132">
        <f>'Investment Scenario'!J108</f>
        <v>0</v>
      </c>
      <c r="K100" s="132">
        <f>'Investment Scenario'!K108</f>
        <v>0</v>
      </c>
      <c r="L100" s="132">
        <f>'Investment Scenario'!L108</f>
        <v>0</v>
      </c>
      <c r="M100" s="132">
        <f>'Investment Scenario'!M108</f>
        <v>0</v>
      </c>
      <c r="N100" s="132">
        <f>'Investment Scenario'!N108</f>
        <v>0</v>
      </c>
      <c r="O100" s="132">
        <f>'Investment Scenario'!O108</f>
        <v>0</v>
      </c>
      <c r="P100" s="132">
        <f>'Investment Scenario'!P108</f>
        <v>0</v>
      </c>
      <c r="Q100" s="132">
        <f>'Investment Scenario'!Q108</f>
        <v>0</v>
      </c>
      <c r="R100" s="132">
        <f>'Investment Scenario'!R108</f>
        <v>0</v>
      </c>
      <c r="S100" s="132">
        <f>'Investment Scenario'!S108</f>
        <v>0</v>
      </c>
      <c r="T100" s="132">
        <f>'Investment Scenario'!T108</f>
        <v>0</v>
      </c>
      <c r="U100" s="132">
        <f>'Investment Scenario'!U108</f>
        <v>0</v>
      </c>
      <c r="V100" s="132">
        <f>'Investment Scenario'!V108</f>
        <v>0</v>
      </c>
      <c r="W100" s="132">
        <f>'Investment Scenario'!W108</f>
        <v>0</v>
      </c>
      <c r="X100" s="132">
        <f>'Investment Scenario'!X108</f>
        <v>0</v>
      </c>
      <c r="Y100" s="132">
        <f>'Investment Scenario'!Y108</f>
        <v>0</v>
      </c>
      <c r="Z100" s="132">
        <f>'Investment Scenario'!Z108</f>
        <v>0</v>
      </c>
      <c r="AA100" s="132">
        <f>'Investment Scenario'!AA108</f>
        <v>0</v>
      </c>
      <c r="AB100" s="132">
        <f>'Investment Scenario'!AB108</f>
        <v>0</v>
      </c>
      <c r="AC100" s="132">
        <f>'Investment Scenario'!AC108</f>
        <v>0</v>
      </c>
      <c r="AD100" s="132">
        <f>'Investment Scenario'!AD108</f>
        <v>0</v>
      </c>
      <c r="AE100" s="132">
        <f>'Investment Scenario'!AE108</f>
        <v>0</v>
      </c>
      <c r="AF100" s="132">
        <f>'Investment Scenario'!AF108</f>
        <v>0</v>
      </c>
      <c r="AG100" s="132">
        <f>'Investment Scenario'!AG108</f>
        <v>0</v>
      </c>
      <c r="AH100" s="132">
        <f>'Investment Scenario'!AH108</f>
        <v>0</v>
      </c>
      <c r="AI100" s="132">
        <f>'Investment Scenario'!AI108</f>
        <v>0</v>
      </c>
      <c r="AJ100" s="132">
        <f>'Investment Scenario'!AJ108</f>
        <v>0</v>
      </c>
      <c r="AK100" s="132">
        <f>'Investment Scenario'!AK108</f>
        <v>0</v>
      </c>
      <c r="AL100" s="132">
        <f>'Investment Scenario'!AL108</f>
        <v>0</v>
      </c>
      <c r="AM100" s="132">
        <f>'Investment Scenario'!AM108</f>
        <v>0</v>
      </c>
      <c r="AN100" s="132">
        <f>'Investment Scenario'!AN108</f>
        <v>0</v>
      </c>
      <c r="AO100" s="132">
        <f>'Investment Scenario'!AO108</f>
        <v>0</v>
      </c>
      <c r="AP100" s="132">
        <f>'Investment Scenario'!AP108</f>
        <v>0</v>
      </c>
      <c r="AQ100" s="132">
        <f>'Investment Scenario'!AQ108</f>
        <v>0</v>
      </c>
      <c r="AR100" s="114"/>
    </row>
    <row r="101" spans="1:44" x14ac:dyDescent="0.25">
      <c r="A101" s="123" t="s">
        <v>104</v>
      </c>
      <c r="B101" s="137">
        <f>'Investment Scenario'!B109</f>
        <v>0</v>
      </c>
      <c r="C101" s="114"/>
      <c r="D101" s="114"/>
      <c r="E101" s="132">
        <f>'Investment Scenario'!E109</f>
        <v>0</v>
      </c>
      <c r="F101" s="132">
        <f>'Investment Scenario'!F109</f>
        <v>0</v>
      </c>
      <c r="G101" s="132">
        <f>'Investment Scenario'!G109</f>
        <v>0</v>
      </c>
      <c r="H101" s="132">
        <f>'Investment Scenario'!H109</f>
        <v>0</v>
      </c>
      <c r="I101" s="132">
        <f>'Investment Scenario'!I109</f>
        <v>0</v>
      </c>
      <c r="J101" s="132">
        <f>'Investment Scenario'!J109</f>
        <v>0</v>
      </c>
      <c r="K101" s="132">
        <f>'Investment Scenario'!K109</f>
        <v>0</v>
      </c>
      <c r="L101" s="132">
        <f>'Investment Scenario'!L109</f>
        <v>0</v>
      </c>
      <c r="M101" s="132">
        <f>'Investment Scenario'!M109</f>
        <v>0</v>
      </c>
      <c r="N101" s="132">
        <f>'Investment Scenario'!N109</f>
        <v>0</v>
      </c>
      <c r="O101" s="132">
        <f>'Investment Scenario'!O109</f>
        <v>0</v>
      </c>
      <c r="P101" s="132">
        <f>'Investment Scenario'!P109</f>
        <v>0</v>
      </c>
      <c r="Q101" s="132">
        <f>'Investment Scenario'!Q109</f>
        <v>0</v>
      </c>
      <c r="R101" s="132">
        <f>'Investment Scenario'!R109</f>
        <v>0</v>
      </c>
      <c r="S101" s="132">
        <f>'Investment Scenario'!S109</f>
        <v>0</v>
      </c>
      <c r="T101" s="132">
        <f>'Investment Scenario'!T109</f>
        <v>0</v>
      </c>
      <c r="U101" s="132">
        <f>'Investment Scenario'!U109</f>
        <v>0</v>
      </c>
      <c r="V101" s="132">
        <f>'Investment Scenario'!V109</f>
        <v>0</v>
      </c>
      <c r="W101" s="132">
        <f>'Investment Scenario'!W109</f>
        <v>0</v>
      </c>
      <c r="X101" s="132">
        <f>'Investment Scenario'!X109</f>
        <v>0</v>
      </c>
      <c r="Y101" s="132">
        <f>'Investment Scenario'!Y109</f>
        <v>0</v>
      </c>
      <c r="Z101" s="132">
        <f>'Investment Scenario'!Z109</f>
        <v>0</v>
      </c>
      <c r="AA101" s="132">
        <f>'Investment Scenario'!AA109</f>
        <v>0</v>
      </c>
      <c r="AB101" s="132">
        <f>'Investment Scenario'!AB109</f>
        <v>0</v>
      </c>
      <c r="AC101" s="132">
        <f>'Investment Scenario'!AC109</f>
        <v>0</v>
      </c>
      <c r="AD101" s="132">
        <f>'Investment Scenario'!AD109</f>
        <v>0</v>
      </c>
      <c r="AE101" s="132">
        <f>'Investment Scenario'!AE109</f>
        <v>0</v>
      </c>
      <c r="AF101" s="132">
        <f>'Investment Scenario'!AF109</f>
        <v>0</v>
      </c>
      <c r="AG101" s="132">
        <f>'Investment Scenario'!AG109</f>
        <v>0</v>
      </c>
      <c r="AH101" s="132">
        <f>'Investment Scenario'!AH109</f>
        <v>0</v>
      </c>
      <c r="AI101" s="132">
        <f>'Investment Scenario'!AI109</f>
        <v>0</v>
      </c>
      <c r="AJ101" s="132">
        <f>'Investment Scenario'!AJ109</f>
        <v>0</v>
      </c>
      <c r="AK101" s="132">
        <f>'Investment Scenario'!AK109</f>
        <v>0</v>
      </c>
      <c r="AL101" s="132">
        <f>'Investment Scenario'!AL109</f>
        <v>0</v>
      </c>
      <c r="AM101" s="132">
        <f>'Investment Scenario'!AM109</f>
        <v>0</v>
      </c>
      <c r="AN101" s="132">
        <f>'Investment Scenario'!AN109</f>
        <v>0</v>
      </c>
      <c r="AO101" s="132">
        <f>'Investment Scenario'!AO109</f>
        <v>0</v>
      </c>
      <c r="AP101" s="132">
        <f>'Investment Scenario'!AP109</f>
        <v>0</v>
      </c>
      <c r="AQ101" s="132">
        <f>'Investment Scenario'!AQ109</f>
        <v>0</v>
      </c>
      <c r="AR101" s="114"/>
    </row>
    <row r="102" spans="1:44" x14ac:dyDescent="0.25">
      <c r="A102" s="123" t="s">
        <v>105</v>
      </c>
      <c r="B102" s="137">
        <f>'Investment Scenario'!B110</f>
        <v>0</v>
      </c>
      <c r="C102" s="114"/>
      <c r="D102" s="114"/>
      <c r="E102" s="132">
        <f>'Investment Scenario'!E110</f>
        <v>0</v>
      </c>
      <c r="F102" s="132">
        <f>'Investment Scenario'!F110</f>
        <v>0</v>
      </c>
      <c r="G102" s="132">
        <f>'Investment Scenario'!G110</f>
        <v>0</v>
      </c>
      <c r="H102" s="132">
        <f>'Investment Scenario'!H110</f>
        <v>0</v>
      </c>
      <c r="I102" s="132">
        <f>'Investment Scenario'!I110</f>
        <v>0</v>
      </c>
      <c r="J102" s="132">
        <f>'Investment Scenario'!J110</f>
        <v>0</v>
      </c>
      <c r="K102" s="132">
        <f>'Investment Scenario'!K110</f>
        <v>0</v>
      </c>
      <c r="L102" s="132">
        <f>'Investment Scenario'!L110</f>
        <v>0</v>
      </c>
      <c r="M102" s="132">
        <f>'Investment Scenario'!M110</f>
        <v>0</v>
      </c>
      <c r="N102" s="132">
        <f>'Investment Scenario'!N110</f>
        <v>0</v>
      </c>
      <c r="O102" s="132">
        <f>'Investment Scenario'!O110</f>
        <v>0</v>
      </c>
      <c r="P102" s="132">
        <f>'Investment Scenario'!P110</f>
        <v>0</v>
      </c>
      <c r="Q102" s="132">
        <f>'Investment Scenario'!Q110</f>
        <v>0</v>
      </c>
      <c r="R102" s="132">
        <f>'Investment Scenario'!R110</f>
        <v>0</v>
      </c>
      <c r="S102" s="132">
        <f>'Investment Scenario'!S110</f>
        <v>0</v>
      </c>
      <c r="T102" s="132">
        <f>'Investment Scenario'!T110</f>
        <v>0</v>
      </c>
      <c r="U102" s="132">
        <f>'Investment Scenario'!U110</f>
        <v>0</v>
      </c>
      <c r="V102" s="132">
        <f>'Investment Scenario'!V110</f>
        <v>0</v>
      </c>
      <c r="W102" s="132">
        <f>'Investment Scenario'!W110</f>
        <v>0</v>
      </c>
      <c r="X102" s="132">
        <f>'Investment Scenario'!X110</f>
        <v>0</v>
      </c>
      <c r="Y102" s="132">
        <f>'Investment Scenario'!Y110</f>
        <v>0</v>
      </c>
      <c r="Z102" s="132">
        <f>'Investment Scenario'!Z110</f>
        <v>0</v>
      </c>
      <c r="AA102" s="132">
        <f>'Investment Scenario'!AA110</f>
        <v>0</v>
      </c>
      <c r="AB102" s="132">
        <f>'Investment Scenario'!AB110</f>
        <v>0</v>
      </c>
      <c r="AC102" s="132">
        <f>'Investment Scenario'!AC110</f>
        <v>0</v>
      </c>
      <c r="AD102" s="132">
        <f>'Investment Scenario'!AD110</f>
        <v>0</v>
      </c>
      <c r="AE102" s="132">
        <f>'Investment Scenario'!AE110</f>
        <v>0</v>
      </c>
      <c r="AF102" s="132">
        <f>'Investment Scenario'!AF110</f>
        <v>0</v>
      </c>
      <c r="AG102" s="132">
        <f>'Investment Scenario'!AG110</f>
        <v>0</v>
      </c>
      <c r="AH102" s="132">
        <f>'Investment Scenario'!AH110</f>
        <v>0</v>
      </c>
      <c r="AI102" s="132">
        <f>'Investment Scenario'!AI110</f>
        <v>0</v>
      </c>
      <c r="AJ102" s="132">
        <f>'Investment Scenario'!AJ110</f>
        <v>0</v>
      </c>
      <c r="AK102" s="132">
        <f>'Investment Scenario'!AK110</f>
        <v>0</v>
      </c>
      <c r="AL102" s="132">
        <f>'Investment Scenario'!AL110</f>
        <v>0</v>
      </c>
      <c r="AM102" s="132">
        <f>'Investment Scenario'!AM110</f>
        <v>0</v>
      </c>
      <c r="AN102" s="132">
        <f>'Investment Scenario'!AN110</f>
        <v>0</v>
      </c>
      <c r="AO102" s="132">
        <f>'Investment Scenario'!AO110</f>
        <v>0</v>
      </c>
      <c r="AP102" s="132">
        <f>'Investment Scenario'!AP110</f>
        <v>0</v>
      </c>
      <c r="AQ102" s="132">
        <f>'Investment Scenario'!AQ110</f>
        <v>0</v>
      </c>
      <c r="AR102" s="114"/>
    </row>
    <row r="103" spans="1:44" x14ac:dyDescent="0.25">
      <c r="A103" s="123" t="s">
        <v>106</v>
      </c>
      <c r="B103" s="137">
        <f>'Investment Scenario'!B111</f>
        <v>0</v>
      </c>
      <c r="C103" s="114"/>
      <c r="D103" s="114"/>
      <c r="E103" s="132">
        <f>'Investment Scenario'!E111</f>
        <v>0</v>
      </c>
      <c r="F103" s="132">
        <f>'Investment Scenario'!F111</f>
        <v>0</v>
      </c>
      <c r="G103" s="132">
        <f>'Investment Scenario'!G111</f>
        <v>0</v>
      </c>
      <c r="H103" s="132">
        <f>'Investment Scenario'!H111</f>
        <v>0</v>
      </c>
      <c r="I103" s="132">
        <f>'Investment Scenario'!I111</f>
        <v>0</v>
      </c>
      <c r="J103" s="132">
        <f>'Investment Scenario'!J111</f>
        <v>0</v>
      </c>
      <c r="K103" s="132">
        <f>'Investment Scenario'!K111</f>
        <v>0</v>
      </c>
      <c r="L103" s="132">
        <f>'Investment Scenario'!L111</f>
        <v>0</v>
      </c>
      <c r="M103" s="132">
        <f>'Investment Scenario'!M111</f>
        <v>0</v>
      </c>
      <c r="N103" s="132">
        <f>'Investment Scenario'!N111</f>
        <v>0</v>
      </c>
      <c r="O103" s="132">
        <f>'Investment Scenario'!O111</f>
        <v>0</v>
      </c>
      <c r="P103" s="132">
        <f>'Investment Scenario'!P111</f>
        <v>0</v>
      </c>
      <c r="Q103" s="132">
        <f>'Investment Scenario'!Q111</f>
        <v>0</v>
      </c>
      <c r="R103" s="132">
        <f>'Investment Scenario'!R111</f>
        <v>0</v>
      </c>
      <c r="S103" s="132">
        <f>'Investment Scenario'!S111</f>
        <v>0</v>
      </c>
      <c r="T103" s="132">
        <f>'Investment Scenario'!T111</f>
        <v>0</v>
      </c>
      <c r="U103" s="132">
        <f>'Investment Scenario'!U111</f>
        <v>0</v>
      </c>
      <c r="V103" s="132">
        <f>'Investment Scenario'!V111</f>
        <v>0</v>
      </c>
      <c r="W103" s="132">
        <f>'Investment Scenario'!W111</f>
        <v>0</v>
      </c>
      <c r="X103" s="132">
        <f>'Investment Scenario'!X111</f>
        <v>0</v>
      </c>
      <c r="Y103" s="132">
        <f>'Investment Scenario'!Y111</f>
        <v>0</v>
      </c>
      <c r="Z103" s="132">
        <f>'Investment Scenario'!Z111</f>
        <v>0</v>
      </c>
      <c r="AA103" s="132">
        <f>'Investment Scenario'!AA111</f>
        <v>0</v>
      </c>
      <c r="AB103" s="132">
        <f>'Investment Scenario'!AB111</f>
        <v>0</v>
      </c>
      <c r="AC103" s="132">
        <f>'Investment Scenario'!AC111</f>
        <v>0</v>
      </c>
      <c r="AD103" s="132">
        <f>'Investment Scenario'!AD111</f>
        <v>0</v>
      </c>
      <c r="AE103" s="132">
        <f>'Investment Scenario'!AE111</f>
        <v>0</v>
      </c>
      <c r="AF103" s="132">
        <f>'Investment Scenario'!AF111</f>
        <v>0</v>
      </c>
      <c r="AG103" s="132">
        <f>'Investment Scenario'!AG111</f>
        <v>0</v>
      </c>
      <c r="AH103" s="132">
        <f>'Investment Scenario'!AH111</f>
        <v>0</v>
      </c>
      <c r="AI103" s="132">
        <f>'Investment Scenario'!AI111</f>
        <v>0</v>
      </c>
      <c r="AJ103" s="132">
        <f>'Investment Scenario'!AJ111</f>
        <v>0</v>
      </c>
      <c r="AK103" s="132">
        <f>'Investment Scenario'!AK111</f>
        <v>0</v>
      </c>
      <c r="AL103" s="132">
        <f>'Investment Scenario'!AL111</f>
        <v>0</v>
      </c>
      <c r="AM103" s="132">
        <f>'Investment Scenario'!AM111</f>
        <v>0</v>
      </c>
      <c r="AN103" s="132">
        <f>'Investment Scenario'!AN111</f>
        <v>0</v>
      </c>
      <c r="AO103" s="132">
        <f>'Investment Scenario'!AO111</f>
        <v>0</v>
      </c>
      <c r="AP103" s="132">
        <f>'Investment Scenario'!AP111</f>
        <v>0</v>
      </c>
      <c r="AQ103" s="132">
        <f>'Investment Scenario'!AQ111</f>
        <v>0</v>
      </c>
      <c r="AR103" s="114"/>
    </row>
    <row r="104" spans="1:44" x14ac:dyDescent="0.25">
      <c r="A104" s="123" t="s">
        <v>107</v>
      </c>
      <c r="B104" s="137">
        <f>'Investment Scenario'!B112</f>
        <v>0</v>
      </c>
      <c r="C104" s="114"/>
      <c r="D104" s="114"/>
      <c r="E104" s="132">
        <f>'Investment Scenario'!E112</f>
        <v>0</v>
      </c>
      <c r="F104" s="132">
        <f>'Investment Scenario'!F112</f>
        <v>0</v>
      </c>
      <c r="G104" s="132">
        <f>'Investment Scenario'!G112</f>
        <v>0</v>
      </c>
      <c r="H104" s="132">
        <f>'Investment Scenario'!H112</f>
        <v>0</v>
      </c>
      <c r="I104" s="132">
        <f>'Investment Scenario'!I112</f>
        <v>0</v>
      </c>
      <c r="J104" s="132">
        <f>'Investment Scenario'!J112</f>
        <v>0</v>
      </c>
      <c r="K104" s="132">
        <f>'Investment Scenario'!K112</f>
        <v>0</v>
      </c>
      <c r="L104" s="132">
        <f>'Investment Scenario'!L112</f>
        <v>0</v>
      </c>
      <c r="M104" s="132">
        <f>'Investment Scenario'!M112</f>
        <v>0</v>
      </c>
      <c r="N104" s="132">
        <f>'Investment Scenario'!N112</f>
        <v>0</v>
      </c>
      <c r="O104" s="132">
        <f>'Investment Scenario'!O112</f>
        <v>0</v>
      </c>
      <c r="P104" s="132">
        <f>'Investment Scenario'!P112</f>
        <v>0</v>
      </c>
      <c r="Q104" s="132">
        <f>'Investment Scenario'!Q112</f>
        <v>0</v>
      </c>
      <c r="R104" s="132">
        <f>'Investment Scenario'!R112</f>
        <v>0</v>
      </c>
      <c r="S104" s="132">
        <f>'Investment Scenario'!S112</f>
        <v>0</v>
      </c>
      <c r="T104" s="132">
        <f>'Investment Scenario'!T112</f>
        <v>0</v>
      </c>
      <c r="U104" s="132">
        <f>'Investment Scenario'!U112</f>
        <v>0</v>
      </c>
      <c r="V104" s="132">
        <f>'Investment Scenario'!V112</f>
        <v>0</v>
      </c>
      <c r="W104" s="132">
        <f>'Investment Scenario'!W112</f>
        <v>0</v>
      </c>
      <c r="X104" s="132">
        <f>'Investment Scenario'!X112</f>
        <v>0</v>
      </c>
      <c r="Y104" s="132">
        <f>'Investment Scenario'!Y112</f>
        <v>0</v>
      </c>
      <c r="Z104" s="132">
        <f>'Investment Scenario'!Z112</f>
        <v>0</v>
      </c>
      <c r="AA104" s="132">
        <f>'Investment Scenario'!AA112</f>
        <v>0</v>
      </c>
      <c r="AB104" s="132">
        <f>'Investment Scenario'!AB112</f>
        <v>0</v>
      </c>
      <c r="AC104" s="132">
        <f>'Investment Scenario'!AC112</f>
        <v>0</v>
      </c>
      <c r="AD104" s="132">
        <f>'Investment Scenario'!AD112</f>
        <v>0</v>
      </c>
      <c r="AE104" s="132">
        <f>'Investment Scenario'!AE112</f>
        <v>0</v>
      </c>
      <c r="AF104" s="132">
        <f>'Investment Scenario'!AF112</f>
        <v>0</v>
      </c>
      <c r="AG104" s="132">
        <f>'Investment Scenario'!AG112</f>
        <v>0</v>
      </c>
      <c r="AH104" s="132">
        <f>'Investment Scenario'!AH112</f>
        <v>0</v>
      </c>
      <c r="AI104" s="132">
        <f>'Investment Scenario'!AI112</f>
        <v>0</v>
      </c>
      <c r="AJ104" s="132">
        <f>'Investment Scenario'!AJ112</f>
        <v>0</v>
      </c>
      <c r="AK104" s="132">
        <f>'Investment Scenario'!AK112</f>
        <v>0</v>
      </c>
      <c r="AL104" s="132">
        <f>'Investment Scenario'!AL112</f>
        <v>0</v>
      </c>
      <c r="AM104" s="132">
        <f>'Investment Scenario'!AM112</f>
        <v>0</v>
      </c>
      <c r="AN104" s="132">
        <f>'Investment Scenario'!AN112</f>
        <v>0</v>
      </c>
      <c r="AO104" s="132">
        <f>'Investment Scenario'!AO112</f>
        <v>0</v>
      </c>
      <c r="AP104" s="132">
        <f>'Investment Scenario'!AP112</f>
        <v>0</v>
      </c>
      <c r="AQ104" s="132">
        <f>'Investment Scenario'!AQ112</f>
        <v>0</v>
      </c>
      <c r="AR104" s="114"/>
    </row>
    <row r="105" spans="1:44" x14ac:dyDescent="0.25">
      <c r="A105" s="123" t="s">
        <v>108</v>
      </c>
      <c r="B105" s="137">
        <f>'Investment Scenario'!B113</f>
        <v>0</v>
      </c>
      <c r="C105" s="114"/>
      <c r="D105" s="114"/>
      <c r="E105" s="132">
        <f>'Investment Scenario'!E113</f>
        <v>0</v>
      </c>
      <c r="F105" s="132">
        <f>'Investment Scenario'!F113</f>
        <v>0</v>
      </c>
      <c r="G105" s="132">
        <f>'Investment Scenario'!G113</f>
        <v>0</v>
      </c>
      <c r="H105" s="132">
        <f>'Investment Scenario'!H113</f>
        <v>0</v>
      </c>
      <c r="I105" s="132">
        <f>'Investment Scenario'!I113</f>
        <v>0</v>
      </c>
      <c r="J105" s="132">
        <f>'Investment Scenario'!J113</f>
        <v>0</v>
      </c>
      <c r="K105" s="132">
        <f>'Investment Scenario'!K113</f>
        <v>0</v>
      </c>
      <c r="L105" s="132">
        <f>'Investment Scenario'!L113</f>
        <v>0</v>
      </c>
      <c r="M105" s="132">
        <f>'Investment Scenario'!M113</f>
        <v>0</v>
      </c>
      <c r="N105" s="132">
        <f>'Investment Scenario'!N113</f>
        <v>0</v>
      </c>
      <c r="O105" s="132">
        <f>'Investment Scenario'!O113</f>
        <v>0</v>
      </c>
      <c r="P105" s="132">
        <f>'Investment Scenario'!P113</f>
        <v>0</v>
      </c>
      <c r="Q105" s="132">
        <f>'Investment Scenario'!Q113</f>
        <v>0</v>
      </c>
      <c r="R105" s="132">
        <f>'Investment Scenario'!R113</f>
        <v>0</v>
      </c>
      <c r="S105" s="132">
        <f>'Investment Scenario'!S113</f>
        <v>0</v>
      </c>
      <c r="T105" s="132">
        <f>'Investment Scenario'!T113</f>
        <v>0</v>
      </c>
      <c r="U105" s="132">
        <f>'Investment Scenario'!U113</f>
        <v>0</v>
      </c>
      <c r="V105" s="132">
        <f>'Investment Scenario'!V113</f>
        <v>0</v>
      </c>
      <c r="W105" s="132">
        <f>'Investment Scenario'!W113</f>
        <v>0</v>
      </c>
      <c r="X105" s="132">
        <f>'Investment Scenario'!X113</f>
        <v>0</v>
      </c>
      <c r="Y105" s="132">
        <f>'Investment Scenario'!Y113</f>
        <v>0</v>
      </c>
      <c r="Z105" s="132">
        <f>'Investment Scenario'!Z113</f>
        <v>0</v>
      </c>
      <c r="AA105" s="132">
        <f>'Investment Scenario'!AA113</f>
        <v>0</v>
      </c>
      <c r="AB105" s="132">
        <f>'Investment Scenario'!AB113</f>
        <v>0</v>
      </c>
      <c r="AC105" s="132">
        <f>'Investment Scenario'!AC113</f>
        <v>0</v>
      </c>
      <c r="AD105" s="132">
        <f>'Investment Scenario'!AD113</f>
        <v>0</v>
      </c>
      <c r="AE105" s="132">
        <f>'Investment Scenario'!AE113</f>
        <v>0</v>
      </c>
      <c r="AF105" s="132">
        <f>'Investment Scenario'!AF113</f>
        <v>0</v>
      </c>
      <c r="AG105" s="132">
        <f>'Investment Scenario'!AG113</f>
        <v>0</v>
      </c>
      <c r="AH105" s="132">
        <f>'Investment Scenario'!AH113</f>
        <v>0</v>
      </c>
      <c r="AI105" s="132">
        <f>'Investment Scenario'!AI113</f>
        <v>0</v>
      </c>
      <c r="AJ105" s="132">
        <f>'Investment Scenario'!AJ113</f>
        <v>0</v>
      </c>
      <c r="AK105" s="132">
        <f>'Investment Scenario'!AK113</f>
        <v>0</v>
      </c>
      <c r="AL105" s="132">
        <f>'Investment Scenario'!AL113</f>
        <v>0</v>
      </c>
      <c r="AM105" s="132">
        <f>'Investment Scenario'!AM113</f>
        <v>0</v>
      </c>
      <c r="AN105" s="132">
        <f>'Investment Scenario'!AN113</f>
        <v>0</v>
      </c>
      <c r="AO105" s="132">
        <f>'Investment Scenario'!AO113</f>
        <v>0</v>
      </c>
      <c r="AP105" s="132">
        <f>'Investment Scenario'!AP113</f>
        <v>0</v>
      </c>
      <c r="AQ105" s="132">
        <f>'Investment Scenario'!AQ113</f>
        <v>0</v>
      </c>
      <c r="AR105" s="114"/>
    </row>
    <row r="106" spans="1:44" s="1" customFormat="1" x14ac:dyDescent="0.25">
      <c r="A106" s="113" t="s">
        <v>97</v>
      </c>
      <c r="B106" s="140" t="str">
        <f>IF(SUM(E106:AQ106)=SUM(E94:AQ105),"součet v pořádku / sum is OK","součet ostatní tržby nesedí")</f>
        <v>součet v pořádku / sum is OK</v>
      </c>
      <c r="C106" s="127"/>
      <c r="D106" s="127"/>
      <c r="E106" s="132">
        <f>'Investment Scenario'!E114</f>
        <v>0</v>
      </c>
      <c r="F106" s="132">
        <f>'Investment Scenario'!F114</f>
        <v>0</v>
      </c>
      <c r="G106" s="132">
        <f>'Investment Scenario'!G114</f>
        <v>0</v>
      </c>
      <c r="H106" s="132">
        <f>'Investment Scenario'!H114</f>
        <v>0</v>
      </c>
      <c r="I106" s="132">
        <f>'Investment Scenario'!I114</f>
        <v>0</v>
      </c>
      <c r="J106" s="132">
        <f>'Investment Scenario'!J114</f>
        <v>0</v>
      </c>
      <c r="K106" s="132">
        <f>'Investment Scenario'!K114</f>
        <v>0</v>
      </c>
      <c r="L106" s="132">
        <f>'Investment Scenario'!L114</f>
        <v>0</v>
      </c>
      <c r="M106" s="132">
        <f>'Investment Scenario'!M114</f>
        <v>0</v>
      </c>
      <c r="N106" s="132">
        <f>'Investment Scenario'!N114</f>
        <v>0</v>
      </c>
      <c r="O106" s="132">
        <f>'Investment Scenario'!O114</f>
        <v>0</v>
      </c>
      <c r="P106" s="132">
        <f>'Investment Scenario'!P114</f>
        <v>0</v>
      </c>
      <c r="Q106" s="132">
        <f>'Investment Scenario'!Q114</f>
        <v>0</v>
      </c>
      <c r="R106" s="132">
        <f>'Investment Scenario'!R114</f>
        <v>0</v>
      </c>
      <c r="S106" s="132">
        <f>'Investment Scenario'!S114</f>
        <v>0</v>
      </c>
      <c r="T106" s="132">
        <f>'Investment Scenario'!T114</f>
        <v>0</v>
      </c>
      <c r="U106" s="132">
        <f>'Investment Scenario'!U114</f>
        <v>0</v>
      </c>
      <c r="V106" s="132">
        <f>'Investment Scenario'!V114</f>
        <v>0</v>
      </c>
      <c r="W106" s="132">
        <f>'Investment Scenario'!W114</f>
        <v>0</v>
      </c>
      <c r="X106" s="132">
        <f>'Investment Scenario'!X114</f>
        <v>0</v>
      </c>
      <c r="Y106" s="132">
        <f>'Investment Scenario'!Y114</f>
        <v>0</v>
      </c>
      <c r="Z106" s="132">
        <f>'Investment Scenario'!Z114</f>
        <v>0</v>
      </c>
      <c r="AA106" s="132">
        <f>'Investment Scenario'!AA114</f>
        <v>0</v>
      </c>
      <c r="AB106" s="132">
        <f>'Investment Scenario'!AB114</f>
        <v>0</v>
      </c>
      <c r="AC106" s="132">
        <f>'Investment Scenario'!AC114</f>
        <v>0</v>
      </c>
      <c r="AD106" s="132">
        <f>'Investment Scenario'!AD114</f>
        <v>0</v>
      </c>
      <c r="AE106" s="132">
        <f>'Investment Scenario'!AE114</f>
        <v>0</v>
      </c>
      <c r="AF106" s="132">
        <f>'Investment Scenario'!AF114</f>
        <v>0</v>
      </c>
      <c r="AG106" s="132">
        <f>'Investment Scenario'!AG114</f>
        <v>0</v>
      </c>
      <c r="AH106" s="132">
        <f>'Investment Scenario'!AH114</f>
        <v>0</v>
      </c>
      <c r="AI106" s="132">
        <f>'Investment Scenario'!AI114</f>
        <v>0</v>
      </c>
      <c r="AJ106" s="132">
        <f>'Investment Scenario'!AJ114</f>
        <v>0</v>
      </c>
      <c r="AK106" s="132">
        <f>'Investment Scenario'!AK114</f>
        <v>0</v>
      </c>
      <c r="AL106" s="132">
        <f>'Investment Scenario'!AL114</f>
        <v>0</v>
      </c>
      <c r="AM106" s="132">
        <f>'Investment Scenario'!AM114</f>
        <v>0</v>
      </c>
      <c r="AN106" s="132">
        <f>'Investment Scenario'!AN114</f>
        <v>0</v>
      </c>
      <c r="AO106" s="132">
        <f>'Investment Scenario'!AO114</f>
        <v>0</v>
      </c>
      <c r="AP106" s="132">
        <f>'Investment Scenario'!AP114</f>
        <v>0</v>
      </c>
      <c r="AQ106" s="132">
        <f>'Investment Scenario'!AQ114</f>
        <v>0</v>
      </c>
      <c r="AR106" s="127"/>
    </row>
    <row r="107" spans="1:44" x14ac:dyDescent="0.2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</row>
    <row r="108" spans="1:44" x14ac:dyDescent="0.25"/>
    <row r="109" spans="1:44" x14ac:dyDescent="0.25"/>
    <row r="110" spans="1:44" x14ac:dyDescent="0.25"/>
    <row r="111" spans="1:44" x14ac:dyDescent="0.25"/>
    <row r="112" spans="1:44" x14ac:dyDescent="0.25"/>
    <row r="113" spans="1:1" x14ac:dyDescent="0.25"/>
    <row r="114" spans="1:1" x14ac:dyDescent="0.25"/>
    <row r="115" spans="1:1" x14ac:dyDescent="0.25"/>
    <row r="116" spans="1:1" hidden="1" x14ac:dyDescent="0.25">
      <c r="A116" s="35"/>
    </row>
    <row r="117" spans="1:1" hidden="1" x14ac:dyDescent="0.25">
      <c r="A117" s="35"/>
    </row>
    <row r="118" spans="1:1" hidden="1" x14ac:dyDescent="0.25">
      <c r="A118" s="35"/>
    </row>
    <row r="119" spans="1:1" x14ac:dyDescent="0.25"/>
    <row r="120" spans="1:1" x14ac:dyDescent="0.25"/>
    <row r="121" spans="1:1" x14ac:dyDescent="0.25"/>
    <row r="122" spans="1:1" x14ac:dyDescent="0.25"/>
    <row r="123" spans="1:1" x14ac:dyDescent="0.25"/>
    <row r="124" spans="1:1" x14ac:dyDescent="0.25"/>
    <row r="125" spans="1:1" x14ac:dyDescent="0.25"/>
    <row r="126" spans="1:1" x14ac:dyDescent="0.25"/>
    <row r="127" spans="1:1" x14ac:dyDescent="0.25"/>
    <row r="128" spans="1:1" x14ac:dyDescent="0.25"/>
    <row r="129" x14ac:dyDescent="0.25"/>
    <row r="130" x14ac:dyDescent="0.25"/>
    <row r="131" x14ac:dyDescent="0.25"/>
    <row r="132" x14ac:dyDescent="0.25"/>
    <row r="133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</sheetData>
  <sheetProtection password="CD57" sheet="1" insertRows="0"/>
  <mergeCells count="6">
    <mergeCell ref="AR33:AR38"/>
    <mergeCell ref="A1:A3"/>
    <mergeCell ref="A4:A5"/>
    <mergeCell ref="D42:E42"/>
    <mergeCell ref="D43:E43"/>
    <mergeCell ref="D41:E41"/>
  </mergeCells>
  <conditionalFormatting sqref="E14:AQ14">
    <cfRule type="expression" dxfId="5" priority="50">
      <formula>E$13=0</formula>
    </cfRule>
  </conditionalFormatting>
  <conditionalFormatting sqref="E36:AQ36">
    <cfRule type="expression" dxfId="4" priority="51">
      <formula>$B$35=0</formula>
    </cfRule>
  </conditionalFormatting>
  <conditionalFormatting sqref="E46:AQ47">
    <cfRule type="expression" dxfId="3" priority="49">
      <formula>E$12=1</formula>
    </cfRule>
  </conditionalFormatting>
  <conditionalFormatting sqref="E51:AQ106">
    <cfRule type="expression" dxfId="2" priority="38">
      <formula>E$13=0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S116"/>
  <sheetViews>
    <sheetView showGridLines="0" zoomScale="80" zoomScaleNormal="80" workbookViewId="0">
      <pane ySplit="1" topLeftCell="A14" activePane="bottomLeft" state="frozen"/>
      <selection activeCell="K32" sqref="K32"/>
      <selection pane="bottomLeft" activeCell="F30" sqref="F30"/>
    </sheetView>
  </sheetViews>
  <sheetFormatPr defaultColWidth="0" defaultRowHeight="15" x14ac:dyDescent="0.25"/>
  <cols>
    <col min="1" max="1" width="3" style="83" customWidth="1"/>
    <col min="2" max="2" width="57.140625" style="83" customWidth="1"/>
    <col min="3" max="3" width="10.7109375" style="83" bestFit="1" customWidth="1"/>
    <col min="4" max="4" width="18.5703125" style="83" customWidth="1"/>
    <col min="5" max="5" width="3.28515625" style="83" customWidth="1"/>
    <col min="6" max="25" width="10.42578125" style="83" customWidth="1"/>
    <col min="26" max="44" width="9.140625" style="83" customWidth="1"/>
    <col min="45" max="45" width="3.42578125" style="83" customWidth="1"/>
    <col min="46" max="16384" width="9.140625" style="83" hidden="1"/>
  </cols>
  <sheetData>
    <row r="1" spans="1:44" customFormat="1" x14ac:dyDescent="0.25">
      <c r="B1" s="44" t="s">
        <v>115</v>
      </c>
      <c r="C1" s="45"/>
      <c r="D1" s="45"/>
      <c r="E1" s="45"/>
      <c r="F1" s="44">
        <f>'Investment Scenario'!E14</f>
        <v>0</v>
      </c>
      <c r="G1" s="44">
        <f>'Investment Scenario'!F14</f>
        <v>1</v>
      </c>
      <c r="H1" s="44">
        <f>'Investment Scenario'!G14</f>
        <v>2</v>
      </c>
      <c r="I1" s="44">
        <f>'Investment Scenario'!H14</f>
        <v>3</v>
      </c>
      <c r="J1" s="44">
        <f>'Investment Scenario'!I14</f>
        <v>4</v>
      </c>
      <c r="K1" s="44">
        <f>'Investment Scenario'!J14</f>
        <v>5</v>
      </c>
      <c r="L1" s="44">
        <f>'Investment Scenario'!K14</f>
        <v>6</v>
      </c>
      <c r="M1" s="44">
        <f>'Investment Scenario'!L14</f>
        <v>7</v>
      </c>
      <c r="N1" s="44">
        <f>'Investment Scenario'!M14</f>
        <v>8</v>
      </c>
      <c r="O1" s="44">
        <f>'Investment Scenario'!N14</f>
        <v>9</v>
      </c>
      <c r="P1" s="44">
        <f>'Investment Scenario'!O14</f>
        <v>10</v>
      </c>
      <c r="Q1" s="44">
        <f>'Investment Scenario'!P14</f>
        <v>11</v>
      </c>
      <c r="R1" s="44">
        <f>'Investment Scenario'!Q14</f>
        <v>12</v>
      </c>
      <c r="S1" s="44">
        <f>'Investment Scenario'!R14</f>
        <v>13</v>
      </c>
      <c r="T1" s="44">
        <f>'Investment Scenario'!S14</f>
        <v>14</v>
      </c>
      <c r="U1" s="44">
        <f>'Investment Scenario'!T14</f>
        <v>15</v>
      </c>
      <c r="V1" s="44">
        <f>'Investment Scenario'!U14</f>
        <v>16</v>
      </c>
      <c r="W1" s="44">
        <f>'Investment Scenario'!V14</f>
        <v>17</v>
      </c>
      <c r="X1" s="44">
        <f>'Investment Scenario'!W14</f>
        <v>18</v>
      </c>
      <c r="Y1" s="44">
        <f>'Investment Scenario'!X14</f>
        <v>19</v>
      </c>
      <c r="Z1" s="44">
        <f>'Investment Scenario'!Y14</f>
        <v>20</v>
      </c>
      <c r="AA1" s="44">
        <f>'Investment Scenario'!Z14</f>
        <v>21</v>
      </c>
      <c r="AB1" s="44">
        <f>'Investment Scenario'!AA14</f>
        <v>22</v>
      </c>
      <c r="AC1" s="44">
        <f>'Investment Scenario'!AB14</f>
        <v>23</v>
      </c>
      <c r="AD1" s="44">
        <f>'Investment Scenario'!AC14</f>
        <v>24</v>
      </c>
      <c r="AE1" s="44">
        <f>'Investment Scenario'!AD14</f>
        <v>25</v>
      </c>
      <c r="AF1" s="44">
        <f>'Investment Scenario'!AE14</f>
        <v>26</v>
      </c>
      <c r="AG1" s="44">
        <f>'Investment Scenario'!AF14</f>
        <v>27</v>
      </c>
      <c r="AH1" s="44">
        <f>'Investment Scenario'!AG14</f>
        <v>28</v>
      </c>
      <c r="AI1" s="44">
        <f>'Investment Scenario'!AH14</f>
        <v>29</v>
      </c>
      <c r="AJ1" s="44">
        <f>'Investment Scenario'!AI14</f>
        <v>30</v>
      </c>
      <c r="AK1" s="44">
        <f>'Investment Scenario'!AJ14</f>
        <v>31</v>
      </c>
      <c r="AL1" s="44">
        <f>'Investment Scenario'!AK14</f>
        <v>32</v>
      </c>
      <c r="AM1" s="44">
        <f>'Investment Scenario'!AL14</f>
        <v>33</v>
      </c>
      <c r="AN1" s="44">
        <f>'Investment Scenario'!AM14</f>
        <v>34</v>
      </c>
      <c r="AO1" s="44">
        <f>'Investment Scenario'!AN14</f>
        <v>35</v>
      </c>
      <c r="AP1" s="44">
        <f>'Investment Scenario'!AO14</f>
        <v>36</v>
      </c>
      <c r="AQ1" s="44">
        <f>'Investment Scenario'!AP14</f>
        <v>37</v>
      </c>
      <c r="AR1" s="44">
        <f>'Investment Scenario'!AQ14</f>
        <v>38</v>
      </c>
    </row>
    <row r="2" spans="1:44" customFormat="1" x14ac:dyDescent="0.25">
      <c r="B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customFormat="1" x14ac:dyDescent="0.25">
      <c r="B3" s="46" t="s">
        <v>4</v>
      </c>
      <c r="C3" s="47" t="s">
        <v>5</v>
      </c>
      <c r="F3" s="4">
        <f>'Investment Scenario'!E16</f>
        <v>0</v>
      </c>
      <c r="G3" s="4">
        <f>'Investment Scenario'!F16</f>
        <v>0</v>
      </c>
      <c r="H3" s="4">
        <f>'Investment Scenario'!G16</f>
        <v>0</v>
      </c>
      <c r="I3" s="4">
        <f>'Investment Scenario'!H16</f>
        <v>0</v>
      </c>
      <c r="J3" s="4">
        <f>'Investment Scenario'!I16</f>
        <v>0</v>
      </c>
      <c r="K3" s="4">
        <f>'Investment Scenario'!J16</f>
        <v>0</v>
      </c>
      <c r="L3" s="4">
        <f>'Investment Scenario'!K16</f>
        <v>0</v>
      </c>
      <c r="M3" s="4">
        <f>'Investment Scenario'!L16</f>
        <v>0</v>
      </c>
      <c r="N3" s="4">
        <f>'Investment Scenario'!M16</f>
        <v>0</v>
      </c>
      <c r="O3" s="4">
        <f>'Investment Scenario'!N16</f>
        <v>0</v>
      </c>
      <c r="P3" s="4">
        <f>'Investment Scenario'!O16</f>
        <v>0</v>
      </c>
      <c r="Q3" s="4">
        <f>'Investment Scenario'!P16</f>
        <v>0</v>
      </c>
      <c r="R3" s="4">
        <f>'Investment Scenario'!Q16</f>
        <v>0</v>
      </c>
      <c r="S3" s="4">
        <f>'Investment Scenario'!R16</f>
        <v>0</v>
      </c>
      <c r="T3" s="4">
        <f>'Investment Scenario'!S16</f>
        <v>0</v>
      </c>
      <c r="U3" s="4">
        <f>'Investment Scenario'!T16</f>
        <v>0</v>
      </c>
      <c r="V3" s="4">
        <f>'Investment Scenario'!U16</f>
        <v>0</v>
      </c>
      <c r="W3" s="4">
        <f>'Investment Scenario'!V16</f>
        <v>0</v>
      </c>
      <c r="X3" s="4">
        <f>'Investment Scenario'!W16</f>
        <v>0</v>
      </c>
      <c r="Y3" s="4">
        <f>'Investment Scenario'!X16</f>
        <v>0</v>
      </c>
      <c r="Z3" s="4">
        <f>'Investment Scenario'!Y16</f>
        <v>0</v>
      </c>
      <c r="AA3" s="4">
        <f>'Investment Scenario'!Z16</f>
        <v>0</v>
      </c>
      <c r="AB3" s="4">
        <f>'Investment Scenario'!AA16</f>
        <v>0</v>
      </c>
      <c r="AC3" s="4">
        <f>'Investment Scenario'!AB16</f>
        <v>0</v>
      </c>
      <c r="AD3" s="4">
        <f>'Investment Scenario'!AC16</f>
        <v>0</v>
      </c>
      <c r="AE3" s="4">
        <f>'Investment Scenario'!AD16</f>
        <v>0</v>
      </c>
      <c r="AF3" s="4">
        <f>'Investment Scenario'!AE16</f>
        <v>0</v>
      </c>
      <c r="AG3" s="4">
        <f>'Investment Scenario'!AF16</f>
        <v>0</v>
      </c>
      <c r="AH3" s="4">
        <f>'Investment Scenario'!AG16</f>
        <v>0</v>
      </c>
      <c r="AI3" s="4">
        <f>'Investment Scenario'!AH16</f>
        <v>0</v>
      </c>
      <c r="AJ3" s="4">
        <f>'Investment Scenario'!AI16</f>
        <v>0</v>
      </c>
      <c r="AK3" s="4">
        <f>'Investment Scenario'!AJ16</f>
        <v>0</v>
      </c>
      <c r="AL3" s="4">
        <f>'Investment Scenario'!AK16</f>
        <v>0</v>
      </c>
      <c r="AM3" s="4">
        <f>'Investment Scenario'!AL16</f>
        <v>0</v>
      </c>
      <c r="AN3" s="4">
        <f>'Investment Scenario'!AM16</f>
        <v>0</v>
      </c>
      <c r="AO3" s="4">
        <f>'Investment Scenario'!AN16</f>
        <v>0</v>
      </c>
      <c r="AP3" s="4">
        <f>'Investment Scenario'!AO16</f>
        <v>0</v>
      </c>
      <c r="AQ3" s="4">
        <f>'Investment Scenario'!AP16</f>
        <v>0</v>
      </c>
      <c r="AR3" s="4">
        <f>'Investment Scenario'!AQ16</f>
        <v>0</v>
      </c>
    </row>
    <row r="4" spans="1:44" customFormat="1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44" customFormat="1" x14ac:dyDescent="0.25">
      <c r="B5" s="109" t="s">
        <v>165</v>
      </c>
      <c r="C5" s="47" t="s">
        <v>6</v>
      </c>
      <c r="F5" s="4" t="str">
        <f>IF(F$3&gt;0,'Funding Gap'!$B$30,"")</f>
        <v/>
      </c>
      <c r="G5" s="4" t="str">
        <f>IF(G$3&gt;0,'Funding Gap'!$B$30,"")</f>
        <v/>
      </c>
      <c r="H5" s="4" t="str">
        <f>IF(H$3&gt;0,'Funding Gap'!$B$30,"")</f>
        <v/>
      </c>
      <c r="I5" s="4" t="str">
        <f>IF(I$3&gt;0,'Funding Gap'!$B$30,"")</f>
        <v/>
      </c>
      <c r="J5" s="4" t="str">
        <f>IF(J$3&gt;0,'Funding Gap'!$B$30,"")</f>
        <v/>
      </c>
      <c r="K5" s="4" t="str">
        <f>IF(K$3&gt;0,'Funding Gap'!$B$30,"")</f>
        <v/>
      </c>
      <c r="L5" s="4" t="str">
        <f>IF(L$3&gt;0,'Funding Gap'!$B$30,"")</f>
        <v/>
      </c>
      <c r="M5" s="4" t="str">
        <f>IF(M$3&gt;0,'Funding Gap'!$B$30,"")</f>
        <v/>
      </c>
      <c r="N5" s="4" t="str">
        <f>IF(N$3&gt;0,'Funding Gap'!$B$30,"")</f>
        <v/>
      </c>
      <c r="O5" s="4" t="str">
        <f>IF(O$3&gt;0,'Funding Gap'!$B$30,"")</f>
        <v/>
      </c>
      <c r="P5" s="4" t="str">
        <f>IF(P$3&gt;0,'Funding Gap'!$B$30,"")</f>
        <v/>
      </c>
      <c r="Q5" s="4" t="str">
        <f>IF(Q$3&gt;0,'Funding Gap'!$B$30,"")</f>
        <v/>
      </c>
      <c r="R5" s="4" t="str">
        <f>IF(R$3&gt;0,'Funding Gap'!$B$30,"")</f>
        <v/>
      </c>
      <c r="S5" s="4" t="str">
        <f>IF(S$3&gt;0,'Funding Gap'!$B$30,"")</f>
        <v/>
      </c>
      <c r="T5" s="4" t="str">
        <f>IF(T$3&gt;0,'Funding Gap'!$B$30,"")</f>
        <v/>
      </c>
      <c r="U5" s="4" t="str">
        <f>IF(U$3&gt;0,'Funding Gap'!$B$30,"")</f>
        <v/>
      </c>
      <c r="V5" s="4" t="str">
        <f>IF(V$3&gt;0,'Funding Gap'!$B$30,"")</f>
        <v/>
      </c>
      <c r="W5" s="4" t="str">
        <f>IF(W$3&gt;0,'Funding Gap'!$B$30,"")</f>
        <v/>
      </c>
      <c r="X5" s="4" t="str">
        <f>IF(X$3&gt;0,'Funding Gap'!$B$30,"")</f>
        <v/>
      </c>
      <c r="Y5" s="4" t="str">
        <f>IF(Y$3&gt;0,'Funding Gap'!$B$30,"")</f>
        <v/>
      </c>
      <c r="Z5" s="4" t="str">
        <f>IF(Z$3&gt;0,'Funding Gap'!$B$30,"")</f>
        <v/>
      </c>
      <c r="AA5" s="4" t="str">
        <f>IF(AA$3&gt;0,'Funding Gap'!$B$30,"")</f>
        <v/>
      </c>
      <c r="AB5" s="4" t="str">
        <f>IF(AB$3&gt;0,'Funding Gap'!$B$30,"")</f>
        <v/>
      </c>
      <c r="AC5" s="4" t="str">
        <f>IF(AC$3&gt;0,'Funding Gap'!$B$30,"")</f>
        <v/>
      </c>
      <c r="AD5" s="4" t="str">
        <f>IF(AD$3&gt;0,'Funding Gap'!$B$30,"")</f>
        <v/>
      </c>
      <c r="AE5" s="4" t="str">
        <f>IF(AE$3&gt;0,'Funding Gap'!$B$30,"")</f>
        <v/>
      </c>
      <c r="AF5" s="4" t="str">
        <f>IF(AF$3&gt;0,'Funding Gap'!$B$30,"")</f>
        <v/>
      </c>
      <c r="AG5" s="4" t="str">
        <f>IF(AG$3&gt;0,'Funding Gap'!$B$30,"")</f>
        <v/>
      </c>
      <c r="AH5" s="4" t="str">
        <f>IF(AH$3&gt;0,'Funding Gap'!$B$30,"")</f>
        <v/>
      </c>
      <c r="AI5" s="4" t="str">
        <f>IF(AI$3&gt;0,'Funding Gap'!$B$30,"")</f>
        <v/>
      </c>
      <c r="AJ5" s="4" t="str">
        <f>IF(AJ$3&gt;0,'Funding Gap'!$B$30,"")</f>
        <v/>
      </c>
      <c r="AK5" s="4" t="str">
        <f>IF(AK$3&gt;0,'Funding Gap'!$B$30,"")</f>
        <v/>
      </c>
      <c r="AL5" s="4" t="str">
        <f>IF(AL$3&gt;0,'Funding Gap'!$B$30,"")</f>
        <v/>
      </c>
      <c r="AM5" s="4" t="str">
        <f>IF(AM$3&gt;0,'Funding Gap'!$B$30,"")</f>
        <v/>
      </c>
      <c r="AN5" s="4" t="str">
        <f>IF(AN$3&gt;0,'Funding Gap'!$B$30,"")</f>
        <v/>
      </c>
      <c r="AO5" s="4" t="str">
        <f>IF(AO$3&gt;0,'Funding Gap'!$B$30,"")</f>
        <v/>
      </c>
      <c r="AP5" s="4" t="str">
        <f>IF(AP$3&gt;0,'Funding Gap'!$B$30,"")</f>
        <v/>
      </c>
      <c r="AQ5" s="4" t="str">
        <f>IF(AQ$3&gt;0,'Funding Gap'!$B$30,"")</f>
        <v/>
      </c>
      <c r="AR5" s="4" t="str">
        <f>IF(AR$3&gt;0,'Funding Gap'!$B$30,"")</f>
        <v/>
      </c>
    </row>
    <row r="6" spans="1:44" customFormat="1" x14ac:dyDescent="0.25">
      <c r="B6" s="109" t="s">
        <v>145</v>
      </c>
      <c r="C6" s="47" t="s">
        <v>6</v>
      </c>
      <c r="D6" s="48"/>
      <c r="E6" s="49"/>
      <c r="F6" s="3" t="str">
        <f>IF(F$3&gt;0,'Funding Gap'!E62,"")</f>
        <v/>
      </c>
      <c r="G6" s="3" t="str">
        <f>IF(G$3&gt;0,'Funding Gap'!F62,"")</f>
        <v/>
      </c>
      <c r="H6" s="3" t="str">
        <f>IF(H$3&gt;0,'Funding Gap'!G62,"")</f>
        <v/>
      </c>
      <c r="I6" s="3" t="str">
        <f>IF(I$3&gt;0,'Funding Gap'!H62,"")</f>
        <v/>
      </c>
      <c r="J6" s="3" t="str">
        <f>IF(J$3&gt;0,'Funding Gap'!I62,"")</f>
        <v/>
      </c>
      <c r="K6" s="3" t="str">
        <f>IF(K$3&gt;0,'Funding Gap'!J62,"")</f>
        <v/>
      </c>
      <c r="L6" s="3" t="str">
        <f>IF(L$3&gt;0,'Funding Gap'!K62,"")</f>
        <v/>
      </c>
      <c r="M6" s="3" t="str">
        <f>IF(M$3&gt;0,'Funding Gap'!L62,"")</f>
        <v/>
      </c>
      <c r="N6" s="3" t="str">
        <f>IF(N$3&gt;0,'Funding Gap'!M62,"")</f>
        <v/>
      </c>
      <c r="O6" s="3" t="str">
        <f>IF(O$3&gt;0,'Funding Gap'!N62,"")</f>
        <v/>
      </c>
      <c r="P6" s="3" t="str">
        <f>IF(P$3&gt;0,'Funding Gap'!O62,"")</f>
        <v/>
      </c>
      <c r="Q6" s="3" t="str">
        <f>IF(Q$3&gt;0,'Funding Gap'!P62,"")</f>
        <v/>
      </c>
      <c r="R6" s="3" t="str">
        <f>IF(R$3&gt;0,'Funding Gap'!Q62,"")</f>
        <v/>
      </c>
      <c r="S6" s="3" t="str">
        <f>IF(S$3&gt;0,'Funding Gap'!R62,"")</f>
        <v/>
      </c>
      <c r="T6" s="3" t="str">
        <f>IF(T$3&gt;0,'Funding Gap'!S62,"")</f>
        <v/>
      </c>
      <c r="U6" s="3" t="str">
        <f>IF(U$3&gt;0,'Funding Gap'!T62,"")</f>
        <v/>
      </c>
      <c r="V6" s="3" t="str">
        <f>IF(V$3&gt;0,'Funding Gap'!U62,"")</f>
        <v/>
      </c>
      <c r="W6" s="3" t="str">
        <f>IF(W$3&gt;0,'Funding Gap'!V62,"")</f>
        <v/>
      </c>
      <c r="X6" s="3" t="str">
        <f>IF(X$3&gt;0,'Funding Gap'!W62,"")</f>
        <v/>
      </c>
      <c r="Y6" s="3" t="str">
        <f>IF(Y$3&gt;0,'Funding Gap'!X62,"")</f>
        <v/>
      </c>
      <c r="Z6" s="3" t="str">
        <f>IF(Z$3&gt;0,'Funding Gap'!Y62,"")</f>
        <v/>
      </c>
      <c r="AA6" s="3" t="str">
        <f>IF(AA$3&gt;0,'Funding Gap'!Z62,"")</f>
        <v/>
      </c>
      <c r="AB6" s="3" t="str">
        <f>IF(AB$3&gt;0,'Funding Gap'!AA62,"")</f>
        <v/>
      </c>
      <c r="AC6" s="3" t="str">
        <f>IF(AC$3&gt;0,'Funding Gap'!AB62,"")</f>
        <v/>
      </c>
      <c r="AD6" s="3" t="str">
        <f>IF(AD$3&gt;0,'Funding Gap'!AC62,"")</f>
        <v/>
      </c>
      <c r="AE6" s="3" t="str">
        <f>IF(AE$3&gt;0,'Funding Gap'!AD62,"")</f>
        <v/>
      </c>
      <c r="AF6" s="3" t="str">
        <f>IF(AF$3&gt;0,'Funding Gap'!AE62,"")</f>
        <v/>
      </c>
      <c r="AG6" s="3" t="str">
        <f>IF(AG$3&gt;0,'Funding Gap'!AF62,"")</f>
        <v/>
      </c>
      <c r="AH6" s="3" t="str">
        <f>IF(AH$3&gt;0,'Funding Gap'!AG62,"")</f>
        <v/>
      </c>
      <c r="AI6" s="3" t="str">
        <f>IF(AI$3&gt;0,'Funding Gap'!AH62,"")</f>
        <v/>
      </c>
      <c r="AJ6" s="3" t="str">
        <f>IF(AJ$3&gt;0,'Funding Gap'!AI62,"")</f>
        <v/>
      </c>
      <c r="AK6" s="3" t="str">
        <f>IF(AK$3&gt;0,'Funding Gap'!AJ62,"")</f>
        <v/>
      </c>
      <c r="AL6" s="3" t="str">
        <f>IF(AL$3&gt;0,'Funding Gap'!AK62,"")</f>
        <v/>
      </c>
      <c r="AM6" s="3" t="str">
        <f>IF(AM$3&gt;0,'Funding Gap'!AL62,"")</f>
        <v/>
      </c>
      <c r="AN6" s="3" t="str">
        <f>IF(AN$3&gt;0,'Funding Gap'!AM62,"")</f>
        <v/>
      </c>
      <c r="AO6" s="3" t="str">
        <f>IF(AO$3&gt;0,'Funding Gap'!AN62,"")</f>
        <v/>
      </c>
      <c r="AP6" s="3" t="str">
        <f>IF(AP$3&gt;0,'Funding Gap'!AO62,"")</f>
        <v/>
      </c>
      <c r="AQ6" s="3" t="str">
        <f>IF(AQ$3&gt;0,'Funding Gap'!AP62,"")</f>
        <v/>
      </c>
      <c r="AR6" s="3" t="str">
        <f>IF(AR$3&gt;0,'Funding Gap'!AQ62,"")</f>
        <v/>
      </c>
    </row>
    <row r="7" spans="1:44" customFormat="1" x14ac:dyDescent="0.25">
      <c r="B7" s="109" t="s">
        <v>166</v>
      </c>
      <c r="C7" s="47" t="s">
        <v>6</v>
      </c>
      <c r="D7" s="48"/>
      <c r="E7" s="49"/>
      <c r="F7" s="3" t="str">
        <f>IF(F$3&gt;0,-'Funding Gap'!$B$89,"")</f>
        <v/>
      </c>
      <c r="G7" s="3" t="str">
        <f>IF(G$3&gt;0,-'Funding Gap'!$B$89,"")</f>
        <v/>
      </c>
      <c r="H7" s="3" t="str">
        <f>IF(H$3&gt;0,-'Funding Gap'!$B$89,"")</f>
        <v/>
      </c>
      <c r="I7" s="3" t="str">
        <f>IF(I$3&gt;0,-'Funding Gap'!$B$89,"")</f>
        <v/>
      </c>
      <c r="J7" s="3" t="str">
        <f>IF(J$3&gt;0,-'Funding Gap'!$B$89,"")</f>
        <v/>
      </c>
      <c r="K7" s="3" t="str">
        <f>IF(K$3&gt;0,-'Funding Gap'!$B$89,"")</f>
        <v/>
      </c>
      <c r="L7" s="3" t="str">
        <f>IF(L$3&gt;0,-'Funding Gap'!$B$89,"")</f>
        <v/>
      </c>
      <c r="M7" s="3" t="str">
        <f>IF(M$3&gt;0,-'Funding Gap'!$B$89,"")</f>
        <v/>
      </c>
      <c r="N7" s="3" t="str">
        <f>IF(N$3&gt;0,-'Funding Gap'!$B$89,"")</f>
        <v/>
      </c>
      <c r="O7" s="3" t="str">
        <f>IF(O$3&gt;0,-'Funding Gap'!$B$89,"")</f>
        <v/>
      </c>
      <c r="P7" s="3" t="str">
        <f>IF(P$3&gt;0,-'Funding Gap'!$B$89,"")</f>
        <v/>
      </c>
      <c r="Q7" s="3" t="str">
        <f>IF(Q$3&gt;0,-'Funding Gap'!$B$89,"")</f>
        <v/>
      </c>
      <c r="R7" s="3" t="str">
        <f>IF(R$3&gt;0,-'Funding Gap'!$B$89,"")</f>
        <v/>
      </c>
      <c r="S7" s="3" t="str">
        <f>IF(S$3&gt;0,-'Funding Gap'!$B$89,"")</f>
        <v/>
      </c>
      <c r="T7" s="3" t="str">
        <f>IF(T$3&gt;0,-'Funding Gap'!$B$89,"")</f>
        <v/>
      </c>
      <c r="U7" s="3" t="str">
        <f>IF(U$3&gt;0,-'Funding Gap'!$B$89,"")</f>
        <v/>
      </c>
      <c r="V7" s="3" t="str">
        <f>IF(V$3&gt;0,-'Funding Gap'!$B$89,"")</f>
        <v/>
      </c>
      <c r="W7" s="3" t="str">
        <f>IF(W$3&gt;0,-'Funding Gap'!$B$89,"")</f>
        <v/>
      </c>
      <c r="X7" s="3" t="str">
        <f>IF(X$3&gt;0,-'Funding Gap'!$B$89,"")</f>
        <v/>
      </c>
      <c r="Y7" s="3" t="str">
        <f>IF(Y$3&gt;0,-'Funding Gap'!$B$89,"")</f>
        <v/>
      </c>
      <c r="Z7" s="3" t="str">
        <f>IF(Z$3&gt;0,-'Funding Gap'!$B$89,"")</f>
        <v/>
      </c>
      <c r="AA7" s="3" t="str">
        <f>IF(AA$3&gt;0,-'Funding Gap'!$B$89,"")</f>
        <v/>
      </c>
      <c r="AB7" s="3" t="str">
        <f>IF(AB$3&gt;0,-'Funding Gap'!$B$89,"")</f>
        <v/>
      </c>
      <c r="AC7" s="3" t="str">
        <f>IF(AC$3&gt;0,-'Funding Gap'!$B$89,"")</f>
        <v/>
      </c>
      <c r="AD7" s="3" t="str">
        <f>IF(AD$3&gt;0,-'Funding Gap'!$B$89,"")</f>
        <v/>
      </c>
      <c r="AE7" s="3" t="str">
        <f>IF(AE$3&gt;0,-'Funding Gap'!$B$89,"")</f>
        <v/>
      </c>
      <c r="AF7" s="3" t="str">
        <f>IF(AF$3&gt;0,-'Funding Gap'!$B$89,"")</f>
        <v/>
      </c>
      <c r="AG7" s="3" t="str">
        <f>IF(AG$3&gt;0,-'Funding Gap'!$B$89,"")</f>
        <v/>
      </c>
      <c r="AH7" s="3" t="str">
        <f>IF(AH$3&gt;0,-'Funding Gap'!$B$89,"")</f>
        <v/>
      </c>
      <c r="AI7" s="3" t="str">
        <f>IF(AI$3&gt;0,-'Funding Gap'!$B$89,"")</f>
        <v/>
      </c>
      <c r="AJ7" s="3" t="str">
        <f>IF(AJ$3&gt;0,-'Funding Gap'!$B$89,"")</f>
        <v/>
      </c>
      <c r="AK7" s="3" t="str">
        <f>IF(AK$3&gt;0,-'Funding Gap'!$B$89,"")</f>
        <v/>
      </c>
      <c r="AL7" s="3" t="str">
        <f>IF(AL$3&gt;0,-'Funding Gap'!$B$89,"")</f>
        <v/>
      </c>
      <c r="AM7" s="3" t="str">
        <f>IF(AM$3&gt;0,-'Funding Gap'!$B$89,"")</f>
        <v/>
      </c>
      <c r="AN7" s="3" t="str">
        <f>IF(AN$3&gt;0,-'Funding Gap'!$B$89,"")</f>
        <v/>
      </c>
      <c r="AO7" s="3" t="str">
        <f>IF(AO$3&gt;0,-'Funding Gap'!$B$89,"")</f>
        <v/>
      </c>
      <c r="AP7" s="3" t="str">
        <f>IF(AP$3&gt;0,-'Funding Gap'!$B$89,"")</f>
        <v/>
      </c>
      <c r="AQ7" s="3" t="str">
        <f>IF(AQ$3&gt;0,-'Funding Gap'!$B$89,"")</f>
        <v/>
      </c>
      <c r="AR7" s="3" t="str">
        <f>IF(AR$3&gt;0,-'Funding Gap'!$B$89,"")</f>
        <v/>
      </c>
    </row>
    <row r="8" spans="1:44" customFormat="1" x14ac:dyDescent="0.25">
      <c r="B8" t="s">
        <v>149</v>
      </c>
      <c r="C8" s="47" t="s">
        <v>6</v>
      </c>
      <c r="F8" s="4" t="str">
        <f>IF(F$3&gt;0,+F7+F6+F5,"")</f>
        <v/>
      </c>
      <c r="G8" s="4" t="str">
        <f t="shared" ref="G8:AQ8" si="0">IF(G$3&gt;0,+G7+G6+G5,"")</f>
        <v/>
      </c>
      <c r="H8" s="4" t="str">
        <f t="shared" si="0"/>
        <v/>
      </c>
      <c r="I8" s="4" t="str">
        <f t="shared" si="0"/>
        <v/>
      </c>
      <c r="J8" s="4" t="str">
        <f t="shared" si="0"/>
        <v/>
      </c>
      <c r="K8" s="4" t="str">
        <f t="shared" si="0"/>
        <v/>
      </c>
      <c r="L8" s="4" t="str">
        <f t="shared" si="0"/>
        <v/>
      </c>
      <c r="M8" s="4" t="str">
        <f t="shared" si="0"/>
        <v/>
      </c>
      <c r="N8" s="4" t="str">
        <f t="shared" si="0"/>
        <v/>
      </c>
      <c r="O8" s="4" t="str">
        <f t="shared" si="0"/>
        <v/>
      </c>
      <c r="P8" s="4" t="str">
        <f t="shared" si="0"/>
        <v/>
      </c>
      <c r="Q8" s="4" t="str">
        <f t="shared" si="0"/>
        <v/>
      </c>
      <c r="R8" s="4" t="str">
        <f t="shared" si="0"/>
        <v/>
      </c>
      <c r="S8" s="4" t="str">
        <f t="shared" si="0"/>
        <v/>
      </c>
      <c r="T8" s="4" t="str">
        <f t="shared" si="0"/>
        <v/>
      </c>
      <c r="U8" s="4" t="str">
        <f t="shared" si="0"/>
        <v/>
      </c>
      <c r="V8" s="4" t="str">
        <f t="shared" si="0"/>
        <v/>
      </c>
      <c r="W8" s="4" t="str">
        <f t="shared" si="0"/>
        <v/>
      </c>
      <c r="X8" s="4" t="str">
        <f t="shared" si="0"/>
        <v/>
      </c>
      <c r="Y8" s="4" t="str">
        <f t="shared" si="0"/>
        <v/>
      </c>
      <c r="Z8" s="4" t="str">
        <f t="shared" si="0"/>
        <v/>
      </c>
      <c r="AA8" s="4" t="str">
        <f t="shared" si="0"/>
        <v/>
      </c>
      <c r="AB8" s="4" t="str">
        <f t="shared" si="0"/>
        <v/>
      </c>
      <c r="AC8" s="4" t="str">
        <f t="shared" si="0"/>
        <v/>
      </c>
      <c r="AD8" s="4" t="str">
        <f t="shared" si="0"/>
        <v/>
      </c>
      <c r="AE8" s="4" t="str">
        <f t="shared" si="0"/>
        <v/>
      </c>
      <c r="AF8" s="4" t="str">
        <f t="shared" si="0"/>
        <v/>
      </c>
      <c r="AG8" s="4" t="str">
        <f t="shared" si="0"/>
        <v/>
      </c>
      <c r="AH8" s="4" t="str">
        <f t="shared" si="0"/>
        <v/>
      </c>
      <c r="AI8" s="4" t="str">
        <f t="shared" si="0"/>
        <v/>
      </c>
      <c r="AJ8" s="4" t="str">
        <f t="shared" si="0"/>
        <v/>
      </c>
      <c r="AK8" s="4" t="str">
        <f t="shared" si="0"/>
        <v/>
      </c>
      <c r="AL8" s="4" t="str">
        <f t="shared" si="0"/>
        <v/>
      </c>
      <c r="AM8" s="4" t="str">
        <f t="shared" si="0"/>
        <v/>
      </c>
      <c r="AN8" s="4" t="str">
        <f t="shared" si="0"/>
        <v/>
      </c>
      <c r="AO8" s="4" t="str">
        <f t="shared" si="0"/>
        <v/>
      </c>
      <c r="AP8" s="4" t="str">
        <f t="shared" si="0"/>
        <v/>
      </c>
      <c r="AQ8" s="4" t="str">
        <f t="shared" si="0"/>
        <v/>
      </c>
      <c r="AR8" s="4" t="str">
        <f>IF(AR$3&gt;0,+AR7+AR6+AR5,"")</f>
        <v/>
      </c>
    </row>
    <row r="9" spans="1:44" customFormat="1" x14ac:dyDescent="0.25">
      <c r="C9" s="46"/>
      <c r="F9" s="1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44" customFormat="1" x14ac:dyDescent="0.25">
      <c r="B10" s="109" t="s">
        <v>167</v>
      </c>
      <c r="C10" s="47" t="s">
        <v>6</v>
      </c>
      <c r="F10" s="51" t="str">
        <f>IF(F$3&gt;0,'Funding Gap'!$B$31,"")</f>
        <v/>
      </c>
      <c r="G10" s="51" t="str">
        <f>IF(G$3&gt;0,'Funding Gap'!$B$31,"")</f>
        <v/>
      </c>
      <c r="H10" s="51" t="str">
        <f>IF(H$3&gt;0,'Funding Gap'!$B$31,"")</f>
        <v/>
      </c>
      <c r="I10" s="51" t="str">
        <f>IF(I$3&gt;0,'Funding Gap'!$B$31,"")</f>
        <v/>
      </c>
      <c r="J10" s="51" t="str">
        <f>IF(J$3&gt;0,'Funding Gap'!$B$31,"")</f>
        <v/>
      </c>
      <c r="K10" s="51" t="str">
        <f>IF(K$3&gt;0,'Funding Gap'!$B$31,"")</f>
        <v/>
      </c>
      <c r="L10" s="51" t="str">
        <f>IF(L$3&gt;0,'Funding Gap'!$B$31,"")</f>
        <v/>
      </c>
      <c r="M10" s="51" t="str">
        <f>IF(M$3&gt;0,'Funding Gap'!$B$31,"")</f>
        <v/>
      </c>
      <c r="N10" s="51" t="str">
        <f>IF(N$3&gt;0,'Funding Gap'!$B$31,"")</f>
        <v/>
      </c>
      <c r="O10" s="51" t="str">
        <f>IF(O$3&gt;0,'Funding Gap'!$B$31,"")</f>
        <v/>
      </c>
      <c r="P10" s="51" t="str">
        <f>IF(P$3&gt;0,'Funding Gap'!$B$31,"")</f>
        <v/>
      </c>
      <c r="Q10" s="51" t="str">
        <f>IF(Q$3&gt;0,'Funding Gap'!$B$31,"")</f>
        <v/>
      </c>
      <c r="R10" s="51" t="str">
        <f>IF(R$3&gt;0,'Funding Gap'!$B$31,"")</f>
        <v/>
      </c>
      <c r="S10" s="51" t="str">
        <f>IF(S$3&gt;0,'Funding Gap'!$B$31,"")</f>
        <v/>
      </c>
      <c r="T10" s="51" t="str">
        <f>IF(T$3&gt;0,'Funding Gap'!$B$31,"")</f>
        <v/>
      </c>
      <c r="U10" s="51" t="str">
        <f>IF(U$3&gt;0,'Funding Gap'!$B$31,"")</f>
        <v/>
      </c>
      <c r="V10" s="51" t="str">
        <f>IF(V$3&gt;0,'Funding Gap'!$B$31,"")</f>
        <v/>
      </c>
      <c r="W10" s="51" t="str">
        <f>IF(W$3&gt;0,'Funding Gap'!$B$31,"")</f>
        <v/>
      </c>
      <c r="X10" s="51" t="str">
        <f>IF(X$3&gt;0,'Funding Gap'!$B$31,"")</f>
        <v/>
      </c>
      <c r="Y10" s="51" t="str">
        <f>IF(Y$3&gt;0,'Funding Gap'!$B$31,"")</f>
        <v/>
      </c>
      <c r="Z10" s="51" t="str">
        <f>IF(Z$3&gt;0,'Funding Gap'!$B$31,"")</f>
        <v/>
      </c>
      <c r="AA10" s="51" t="str">
        <f>IF(AA$3&gt;0,'Funding Gap'!$B$31,"")</f>
        <v/>
      </c>
      <c r="AB10" s="51" t="str">
        <f>IF(AB$3&gt;0,'Funding Gap'!$B$31,"")</f>
        <v/>
      </c>
      <c r="AC10" s="51" t="str">
        <f>IF(AC$3&gt;0,'Funding Gap'!$B$31,"")</f>
        <v/>
      </c>
      <c r="AD10" s="51" t="str">
        <f>IF(AD$3&gt;0,'Funding Gap'!$B$31,"")</f>
        <v/>
      </c>
      <c r="AE10" s="51" t="str">
        <f>IF(AE$3&gt;0,'Funding Gap'!$B$31,"")</f>
        <v/>
      </c>
      <c r="AF10" s="51" t="str">
        <f>IF(AF$3&gt;0,'Funding Gap'!$B$31,"")</f>
        <v/>
      </c>
      <c r="AG10" s="51" t="str">
        <f>IF(AG$3&gt;0,'Funding Gap'!$B$31,"")</f>
        <v/>
      </c>
      <c r="AH10" s="51" t="str">
        <f>IF(AH$3&gt;0,'Funding Gap'!$B$31,"")</f>
        <v/>
      </c>
      <c r="AI10" s="51" t="str">
        <f>IF(AI$3&gt;0,'Funding Gap'!$B$31,"")</f>
        <v/>
      </c>
      <c r="AJ10" s="51" t="str">
        <f>IF(AJ$3&gt;0,'Funding Gap'!$B$31,"")</f>
        <v/>
      </c>
      <c r="AK10" s="51" t="str">
        <f>IF(AK$3&gt;0,'Funding Gap'!$B$31,"")</f>
        <v/>
      </c>
      <c r="AL10" s="51" t="str">
        <f>IF(AL$3&gt;0,'Funding Gap'!$B$31,"")</f>
        <v/>
      </c>
      <c r="AM10" s="51" t="str">
        <f>IF(AM$3&gt;0,'Funding Gap'!$B$31,"")</f>
        <v/>
      </c>
      <c r="AN10" s="51" t="str">
        <f>IF(AN$3&gt;0,'Funding Gap'!$B$31,"")</f>
        <v/>
      </c>
      <c r="AO10" s="51" t="str">
        <f>IF(AO$3&gt;0,'Funding Gap'!$B$31,"")</f>
        <v/>
      </c>
      <c r="AP10" s="51" t="str">
        <f>IF(AP$3&gt;0,'Funding Gap'!$B$31,"")</f>
        <v/>
      </c>
      <c r="AQ10" s="51" t="str">
        <f>IF(AQ$3&gt;0,'Funding Gap'!$B$31,"")</f>
        <v/>
      </c>
      <c r="AR10" s="51" t="str">
        <f>IF(AR$3&gt;0,'Funding Gap'!$B$31,"")</f>
        <v/>
      </c>
    </row>
    <row r="11" spans="1:44" customFormat="1" x14ac:dyDescent="0.25">
      <c r="B11" s="109" t="s">
        <v>152</v>
      </c>
      <c r="C11" s="47" t="s">
        <v>6</v>
      </c>
      <c r="F11" s="51" t="str">
        <f>IF(F$3&gt;0,'Funding Gap'!E65,"")</f>
        <v/>
      </c>
      <c r="G11" s="51" t="str">
        <f>IF(G$3&gt;0,'Funding Gap'!F65,"")</f>
        <v/>
      </c>
      <c r="H11" s="51" t="str">
        <f>IF(H$3&gt;0,'Funding Gap'!G65,"")</f>
        <v/>
      </c>
      <c r="I11" s="51" t="str">
        <f>IF(I$3&gt;0,'Funding Gap'!H65,"")</f>
        <v/>
      </c>
      <c r="J11" s="51" t="str">
        <f>IF(J$3&gt;0,'Funding Gap'!I65,"")</f>
        <v/>
      </c>
      <c r="K11" s="51" t="str">
        <f>IF(K$3&gt;0,'Funding Gap'!J65,"")</f>
        <v/>
      </c>
      <c r="L11" s="51" t="str">
        <f>IF(L$3&gt;0,'Funding Gap'!K65,"")</f>
        <v/>
      </c>
      <c r="M11" s="51" t="str">
        <f>IF(M$3&gt;0,'Funding Gap'!L65,"")</f>
        <v/>
      </c>
      <c r="N11" s="51" t="str">
        <f>IF(N$3&gt;0,'Funding Gap'!M65,"")</f>
        <v/>
      </c>
      <c r="O11" s="51" t="str">
        <f>IF(O$3&gt;0,'Funding Gap'!N65,"")</f>
        <v/>
      </c>
      <c r="P11" s="51" t="str">
        <f>IF(P$3&gt;0,'Funding Gap'!O65,"")</f>
        <v/>
      </c>
      <c r="Q11" s="51" t="str">
        <f>IF(Q$3&gt;0,'Funding Gap'!P65,"")</f>
        <v/>
      </c>
      <c r="R11" s="51" t="str">
        <f>IF(R$3&gt;0,'Funding Gap'!Q65,"")</f>
        <v/>
      </c>
      <c r="S11" s="51" t="str">
        <f>IF(S$3&gt;0,'Funding Gap'!R65,"")</f>
        <v/>
      </c>
      <c r="T11" s="51" t="str">
        <f>IF(T$3&gt;0,'Funding Gap'!S65,"")</f>
        <v/>
      </c>
      <c r="U11" s="51" t="str">
        <f>IF(U$3&gt;0,'Funding Gap'!T65,"")</f>
        <v/>
      </c>
      <c r="V11" s="51" t="str">
        <f>IF(V$3&gt;0,'Funding Gap'!U65,"")</f>
        <v/>
      </c>
      <c r="W11" s="51" t="str">
        <f>IF(W$3&gt;0,'Funding Gap'!V65,"")</f>
        <v/>
      </c>
      <c r="X11" s="51" t="str">
        <f>IF(X$3&gt;0,'Funding Gap'!W65,"")</f>
        <v/>
      </c>
      <c r="Y11" s="51" t="str">
        <f>IF(Y$3&gt;0,'Funding Gap'!X65,"")</f>
        <v/>
      </c>
      <c r="Z11" s="51" t="str">
        <f>IF(Z$3&gt;0,'Funding Gap'!Y65,"")</f>
        <v/>
      </c>
      <c r="AA11" s="51" t="str">
        <f>IF(AA$3&gt;0,'Funding Gap'!Z65,"")</f>
        <v/>
      </c>
      <c r="AB11" s="51" t="str">
        <f>IF(AB$3&gt;0,'Funding Gap'!AA65,"")</f>
        <v/>
      </c>
      <c r="AC11" s="51" t="str">
        <f>IF(AC$3&gt;0,'Funding Gap'!AB65,"")</f>
        <v/>
      </c>
      <c r="AD11" s="51" t="str">
        <f>IF(AD$3&gt;0,'Funding Gap'!AC65,"")</f>
        <v/>
      </c>
      <c r="AE11" s="51" t="str">
        <f>IF(AE$3&gt;0,'Funding Gap'!AD65,"")</f>
        <v/>
      </c>
      <c r="AF11" s="51" t="str">
        <f>IF(AF$3&gt;0,'Funding Gap'!AE65,"")</f>
        <v/>
      </c>
      <c r="AG11" s="51" t="str">
        <f>IF(AG$3&gt;0,'Funding Gap'!AF65,"")</f>
        <v/>
      </c>
      <c r="AH11" s="51" t="str">
        <f>IF(AH$3&gt;0,'Funding Gap'!AG65,"")</f>
        <v/>
      </c>
      <c r="AI11" s="51" t="str">
        <f>IF(AI$3&gt;0,'Funding Gap'!AH65,"")</f>
        <v/>
      </c>
      <c r="AJ11" s="51" t="str">
        <f>IF(AJ$3&gt;0,'Funding Gap'!AI65,"")</f>
        <v/>
      </c>
      <c r="AK11" s="51" t="str">
        <f>IF(AK$3&gt;0,'Funding Gap'!AJ65,"")</f>
        <v/>
      </c>
      <c r="AL11" s="51" t="str">
        <f>IF(AL$3&gt;0,'Funding Gap'!AK65,"")</f>
        <v/>
      </c>
      <c r="AM11" s="51" t="str">
        <f>IF(AM$3&gt;0,'Funding Gap'!AL65,"")</f>
        <v/>
      </c>
      <c r="AN11" s="51" t="str">
        <f>IF(AN$3&gt;0,'Funding Gap'!AM65,"")</f>
        <v/>
      </c>
      <c r="AO11" s="51" t="str">
        <f>IF(AO$3&gt;0,'Funding Gap'!AN65,"")</f>
        <v/>
      </c>
      <c r="AP11" s="51" t="str">
        <f>IF(AP$3&gt;0,'Funding Gap'!AO65,"")</f>
        <v/>
      </c>
      <c r="AQ11" s="51" t="str">
        <f>IF(AQ$3&gt;0,'Funding Gap'!AP65,"")</f>
        <v/>
      </c>
      <c r="AR11" s="51" t="str">
        <f>IF(AR$3&gt;0,'Funding Gap'!AQ65,"")</f>
        <v/>
      </c>
    </row>
    <row r="12" spans="1:44" customFormat="1" x14ac:dyDescent="0.25">
      <c r="B12" s="109" t="s">
        <v>168</v>
      </c>
      <c r="C12" s="47" t="s">
        <v>6</v>
      </c>
      <c r="F12" s="51" t="str">
        <f>IF(F$3&gt;0,-'Funding Gap'!$B$91,"")</f>
        <v/>
      </c>
      <c r="G12" s="51" t="str">
        <f>IF(G$3&gt;0,-'Funding Gap'!$B$91,"")</f>
        <v/>
      </c>
      <c r="H12" s="51" t="str">
        <f>IF(H$3&gt;0,-'Funding Gap'!$B$91,"")</f>
        <v/>
      </c>
      <c r="I12" s="51" t="str">
        <f>IF(I$3&gt;0,-'Funding Gap'!$B$91,"")</f>
        <v/>
      </c>
      <c r="J12" s="51" t="str">
        <f>IF(J$3&gt;0,-'Funding Gap'!$B$91,"")</f>
        <v/>
      </c>
      <c r="K12" s="51" t="str">
        <f>IF(K$3&gt;0,-'Funding Gap'!$B$91,"")</f>
        <v/>
      </c>
      <c r="L12" s="51" t="str">
        <f>IF(L$3&gt;0,-'Funding Gap'!$B$91,"")</f>
        <v/>
      </c>
      <c r="M12" s="51" t="str">
        <f>IF(M$3&gt;0,-'Funding Gap'!$B$91,"")</f>
        <v/>
      </c>
      <c r="N12" s="51" t="str">
        <f>IF(N$3&gt;0,-'Funding Gap'!$B$91,"")</f>
        <v/>
      </c>
      <c r="O12" s="51" t="str">
        <f>IF(O$3&gt;0,-'Funding Gap'!$B$91,"")</f>
        <v/>
      </c>
      <c r="P12" s="51" t="str">
        <f>IF(P$3&gt;0,-'Funding Gap'!$B$91,"")</f>
        <v/>
      </c>
      <c r="Q12" s="51" t="str">
        <f>IF(Q$3&gt;0,-'Funding Gap'!$B$91,"")</f>
        <v/>
      </c>
      <c r="R12" s="51" t="str">
        <f>IF(R$3&gt;0,-'Funding Gap'!$B$91,"")</f>
        <v/>
      </c>
      <c r="S12" s="51" t="str">
        <f>IF(S$3&gt;0,-'Funding Gap'!$B$91,"")</f>
        <v/>
      </c>
      <c r="T12" s="51" t="str">
        <f>IF(T$3&gt;0,-'Funding Gap'!$B$91,"")</f>
        <v/>
      </c>
      <c r="U12" s="51" t="str">
        <f>IF(U$3&gt;0,-'Funding Gap'!$B$91,"")</f>
        <v/>
      </c>
      <c r="V12" s="51" t="str">
        <f>IF(V$3&gt;0,-'Funding Gap'!$B$91,"")</f>
        <v/>
      </c>
      <c r="W12" s="51" t="str">
        <f>IF(W$3&gt;0,-'Funding Gap'!$B$91,"")</f>
        <v/>
      </c>
      <c r="X12" s="51" t="str">
        <f>IF(X$3&gt;0,-'Funding Gap'!$B$91,"")</f>
        <v/>
      </c>
      <c r="Y12" s="51" t="str">
        <f>IF(Y$3&gt;0,-'Funding Gap'!$B$91,"")</f>
        <v/>
      </c>
      <c r="Z12" s="51" t="str">
        <f>IF(Z$3&gt;0,-'Funding Gap'!$B$91,"")</f>
        <v/>
      </c>
      <c r="AA12" s="51" t="str">
        <f>IF(AA$3&gt;0,-'Funding Gap'!$B$91,"")</f>
        <v/>
      </c>
      <c r="AB12" s="51" t="str">
        <f>IF(AB$3&gt;0,-'Funding Gap'!$B$91,"")</f>
        <v/>
      </c>
      <c r="AC12" s="51" t="str">
        <f>IF(AC$3&gt;0,-'Funding Gap'!$B$91,"")</f>
        <v/>
      </c>
      <c r="AD12" s="51" t="str">
        <f>IF(AD$3&gt;0,-'Funding Gap'!$B$91,"")</f>
        <v/>
      </c>
      <c r="AE12" s="51" t="str">
        <f>IF(AE$3&gt;0,-'Funding Gap'!$B$91,"")</f>
        <v/>
      </c>
      <c r="AF12" s="51" t="str">
        <f>IF(AF$3&gt;0,-'Funding Gap'!$B$91,"")</f>
        <v/>
      </c>
      <c r="AG12" s="51" t="str">
        <f>IF(AG$3&gt;0,-'Funding Gap'!$B$91,"")</f>
        <v/>
      </c>
      <c r="AH12" s="51" t="str">
        <f>IF(AH$3&gt;0,-'Funding Gap'!$B$91,"")</f>
        <v/>
      </c>
      <c r="AI12" s="51" t="str">
        <f>IF(AI$3&gt;0,-'Funding Gap'!$B$91,"")</f>
        <v/>
      </c>
      <c r="AJ12" s="51" t="str">
        <f>IF(AJ$3&gt;0,-'Funding Gap'!$B$91,"")</f>
        <v/>
      </c>
      <c r="AK12" s="51" t="str">
        <f>IF(AK$3&gt;0,-'Funding Gap'!$B$91,"")</f>
        <v/>
      </c>
      <c r="AL12" s="51" t="str">
        <f>IF(AL$3&gt;0,-'Funding Gap'!$B$91,"")</f>
        <v/>
      </c>
      <c r="AM12" s="51" t="str">
        <f>IF(AM$3&gt;0,-'Funding Gap'!$B$91,"")</f>
        <v/>
      </c>
      <c r="AN12" s="51" t="str">
        <f>IF(AN$3&gt;0,-'Funding Gap'!$B$91,"")</f>
        <v/>
      </c>
      <c r="AO12" s="51" t="str">
        <f>IF(AO$3&gt;0,-'Funding Gap'!$B$91,"")</f>
        <v/>
      </c>
      <c r="AP12" s="51" t="str">
        <f>IF(AP$3&gt;0,-'Funding Gap'!$B$91,"")</f>
        <v/>
      </c>
      <c r="AQ12" s="51" t="str">
        <f>IF(AQ$3&gt;0,-'Funding Gap'!$B$91,"")</f>
        <v/>
      </c>
      <c r="AR12" s="51" t="str">
        <f>IF(AR$3&gt;0,-'Funding Gap'!$B$91,"")</f>
        <v/>
      </c>
    </row>
    <row r="13" spans="1:44" customFormat="1" x14ac:dyDescent="0.25">
      <c r="B13" t="s">
        <v>153</v>
      </c>
      <c r="C13" s="47" t="s">
        <v>6</v>
      </c>
      <c r="F13" s="51" t="str">
        <f>IF(F$3&gt;0,SUM(F10:F12),"")</f>
        <v/>
      </c>
      <c r="G13" s="51" t="str">
        <f t="shared" ref="G13:J13" si="1">IF(G$3&gt;0,SUM(G10:G12),"")</f>
        <v/>
      </c>
      <c r="H13" s="51" t="str">
        <f t="shared" si="1"/>
        <v/>
      </c>
      <c r="I13" s="51" t="str">
        <f>IF(I$3&gt;0,SUM(I10:I12),"")</f>
        <v/>
      </c>
      <c r="J13" s="51" t="str">
        <f t="shared" si="1"/>
        <v/>
      </c>
      <c r="K13" s="51" t="str">
        <f>IF(K$3&gt;0,SUM(K10:K12),"")</f>
        <v/>
      </c>
      <c r="L13" s="51" t="str">
        <f t="shared" ref="L13:AR13" si="2">IF(L$3&gt;0,SUM(L10:L12),"")</f>
        <v/>
      </c>
      <c r="M13" s="51" t="str">
        <f t="shared" si="2"/>
        <v/>
      </c>
      <c r="N13" s="51" t="str">
        <f t="shared" si="2"/>
        <v/>
      </c>
      <c r="O13" s="51" t="str">
        <f t="shared" si="2"/>
        <v/>
      </c>
      <c r="P13" s="51" t="str">
        <f t="shared" si="2"/>
        <v/>
      </c>
      <c r="Q13" s="51" t="str">
        <f t="shared" si="2"/>
        <v/>
      </c>
      <c r="R13" s="51" t="str">
        <f t="shared" si="2"/>
        <v/>
      </c>
      <c r="S13" s="51" t="str">
        <f t="shared" si="2"/>
        <v/>
      </c>
      <c r="T13" s="51" t="str">
        <f t="shared" si="2"/>
        <v/>
      </c>
      <c r="U13" s="51" t="str">
        <f t="shared" si="2"/>
        <v/>
      </c>
      <c r="V13" s="51" t="str">
        <f t="shared" si="2"/>
        <v/>
      </c>
      <c r="W13" s="51" t="str">
        <f t="shared" si="2"/>
        <v/>
      </c>
      <c r="X13" s="51" t="str">
        <f t="shared" si="2"/>
        <v/>
      </c>
      <c r="Y13" s="51" t="str">
        <f>IF(Y$3&gt;0,SUM(Y10:Y12),"")</f>
        <v/>
      </c>
      <c r="Z13" s="51" t="str">
        <f t="shared" si="2"/>
        <v/>
      </c>
      <c r="AA13" s="51" t="str">
        <f t="shared" si="2"/>
        <v/>
      </c>
      <c r="AB13" s="51" t="str">
        <f t="shared" si="2"/>
        <v/>
      </c>
      <c r="AC13" s="51" t="str">
        <f t="shared" si="2"/>
        <v/>
      </c>
      <c r="AD13" s="51" t="str">
        <f t="shared" si="2"/>
        <v/>
      </c>
      <c r="AE13" s="51" t="str">
        <f t="shared" si="2"/>
        <v/>
      </c>
      <c r="AF13" s="51" t="str">
        <f t="shared" si="2"/>
        <v/>
      </c>
      <c r="AG13" s="51" t="str">
        <f t="shared" si="2"/>
        <v/>
      </c>
      <c r="AH13" s="51" t="str">
        <f t="shared" si="2"/>
        <v/>
      </c>
      <c r="AI13" s="51" t="str">
        <f t="shared" si="2"/>
        <v/>
      </c>
      <c r="AJ13" s="51" t="str">
        <f t="shared" si="2"/>
        <v/>
      </c>
      <c r="AK13" s="51" t="str">
        <f t="shared" si="2"/>
        <v/>
      </c>
      <c r="AL13" s="51" t="str">
        <f t="shared" si="2"/>
        <v/>
      </c>
      <c r="AM13" s="51" t="str">
        <f t="shared" si="2"/>
        <v/>
      </c>
      <c r="AN13" s="51" t="str">
        <f t="shared" si="2"/>
        <v/>
      </c>
      <c r="AO13" s="51" t="str">
        <f t="shared" si="2"/>
        <v/>
      </c>
      <c r="AP13" s="51" t="str">
        <f t="shared" si="2"/>
        <v/>
      </c>
      <c r="AQ13" s="51" t="str">
        <f t="shared" si="2"/>
        <v/>
      </c>
      <c r="AR13" s="51" t="str">
        <f t="shared" si="2"/>
        <v/>
      </c>
    </row>
    <row r="14" spans="1:44" customFormat="1" x14ac:dyDescent="0.25">
      <c r="B14" s="28"/>
      <c r="C14" s="47"/>
      <c r="G14" s="24"/>
      <c r="H14" s="24"/>
      <c r="I14" s="24"/>
      <c r="J14" s="24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44" customFormat="1" x14ac:dyDescent="0.25">
      <c r="A15" s="1" t="s">
        <v>169</v>
      </c>
      <c r="C15" s="47"/>
      <c r="D15" s="52"/>
      <c r="E15" s="52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44" customFormat="1" x14ac:dyDescent="0.25">
      <c r="B16" s="46" t="s">
        <v>155</v>
      </c>
      <c r="C16" s="47" t="s">
        <v>7</v>
      </c>
      <c r="F16" s="4" t="str">
        <f>IF(F$3&gt;0,'Funding Gap'!$B$89*'Funding Gap'!E88/1000,"")</f>
        <v/>
      </c>
      <c r="G16" s="4" t="str">
        <f>IF(G$3&gt;0,'Funding Gap'!$B$89*'Funding Gap'!F88/1000,"")</f>
        <v/>
      </c>
      <c r="H16" s="4" t="str">
        <f>IF(H$3&gt;0,'Funding Gap'!$B$89*'Funding Gap'!G88/1000,"")</f>
        <v/>
      </c>
      <c r="I16" s="4" t="str">
        <f>IF(I$3&gt;0,'Funding Gap'!$B$89*'Funding Gap'!H88/1000,"")</f>
        <v/>
      </c>
      <c r="J16" s="4" t="str">
        <f>IF(J$3&gt;0,'Funding Gap'!$B$89*'Funding Gap'!I88/1000,"")</f>
        <v/>
      </c>
      <c r="K16" s="4" t="str">
        <f>IF(K$3&gt;0,'Funding Gap'!$B$89*'Funding Gap'!J88/1000,"")</f>
        <v/>
      </c>
      <c r="L16" s="4" t="str">
        <f>IF(L$3&gt;0,'Funding Gap'!$B$89*'Funding Gap'!K88/1000,"")</f>
        <v/>
      </c>
      <c r="M16" s="4" t="str">
        <f>IF(M$3&gt;0,'Funding Gap'!$B$89*'Funding Gap'!L88/1000,"")</f>
        <v/>
      </c>
      <c r="N16" s="4" t="str">
        <f>IF(N$3&gt;0,'Funding Gap'!$B$89*'Funding Gap'!M88/1000,"")</f>
        <v/>
      </c>
      <c r="O16" s="4" t="str">
        <f>IF(O$3&gt;0,'Funding Gap'!$B$89*'Funding Gap'!N88/1000,"")</f>
        <v/>
      </c>
      <c r="P16" s="4" t="str">
        <f>IF(P$3&gt;0,'Funding Gap'!$B$89*'Funding Gap'!O88/1000,"")</f>
        <v/>
      </c>
      <c r="Q16" s="4" t="str">
        <f>IF(Q$3&gt;0,'Funding Gap'!$B$89*'Funding Gap'!P88/1000,"")</f>
        <v/>
      </c>
      <c r="R16" s="4" t="str">
        <f>IF(R$3&gt;0,'Funding Gap'!$B$89*'Funding Gap'!Q88/1000,"")</f>
        <v/>
      </c>
      <c r="S16" s="4" t="str">
        <f>IF(S$3&gt;0,'Funding Gap'!$B$89*'Funding Gap'!R88/1000,"")</f>
        <v/>
      </c>
      <c r="T16" s="4" t="str">
        <f>IF(T$3&gt;0,'Funding Gap'!$B$89*'Funding Gap'!S88/1000,"")</f>
        <v/>
      </c>
      <c r="U16" s="4" t="str">
        <f>IF(U$3&gt;0,'Funding Gap'!$B$89*'Funding Gap'!T88/1000,"")</f>
        <v/>
      </c>
      <c r="V16" s="4" t="str">
        <f>IF(V$3&gt;0,'Funding Gap'!$B$89*'Funding Gap'!U88/1000,"")</f>
        <v/>
      </c>
      <c r="W16" s="4" t="str">
        <f>IF(W$3&gt;0,'Funding Gap'!$B$89*'Funding Gap'!V88/1000,"")</f>
        <v/>
      </c>
      <c r="X16" s="4" t="str">
        <f>IF(X$3&gt;0,'Funding Gap'!$B$89*'Funding Gap'!W88/1000,"")</f>
        <v/>
      </c>
      <c r="Y16" s="4" t="str">
        <f>IF(Y$3&gt;0,'Funding Gap'!$B$89*'Funding Gap'!X88/1000,"")</f>
        <v/>
      </c>
      <c r="Z16" s="4" t="str">
        <f>IF(Z$3&gt;0,'Funding Gap'!$B$89*'Funding Gap'!Y88/1000,"")</f>
        <v/>
      </c>
      <c r="AA16" s="4" t="str">
        <f>IF(AA$3&gt;0,'Funding Gap'!$B$89*'Funding Gap'!Z88/1000,"")</f>
        <v/>
      </c>
      <c r="AB16" s="4" t="str">
        <f>IF(AB$3&gt;0,'Funding Gap'!$B$89*'Funding Gap'!AA88/1000,"")</f>
        <v/>
      </c>
      <c r="AC16" s="4" t="str">
        <f>IF(AC$3&gt;0,'Funding Gap'!$B$89*'Funding Gap'!AB88/1000,"")</f>
        <v/>
      </c>
      <c r="AD16" s="4" t="str">
        <f>IF(AD$3&gt;0,'Funding Gap'!$B$89*'Funding Gap'!AC88/1000,"")</f>
        <v/>
      </c>
      <c r="AE16" s="4" t="str">
        <f>IF(AE$3&gt;0,'Funding Gap'!$B$89*'Funding Gap'!AD88/1000,"")</f>
        <v/>
      </c>
      <c r="AF16" s="4" t="str">
        <f>IF(AF$3&gt;0,'Funding Gap'!$B$89*'Funding Gap'!AE88/1000,"")</f>
        <v/>
      </c>
      <c r="AG16" s="4" t="str">
        <f>IF(AG$3&gt;0,'Funding Gap'!$B$89*'Funding Gap'!AF88/1000,"")</f>
        <v/>
      </c>
      <c r="AH16" s="4" t="str">
        <f>IF(AH$3&gt;0,'Funding Gap'!$B$89*'Funding Gap'!AG88/1000,"")</f>
        <v/>
      </c>
      <c r="AI16" s="4" t="str">
        <f>IF(AI$3&gt;0,'Funding Gap'!$B$89*'Funding Gap'!AH88/1000,"")</f>
        <v/>
      </c>
      <c r="AJ16" s="4" t="str">
        <f>IF(AJ$3&gt;0,'Funding Gap'!$B$89*'Funding Gap'!AI88/1000,"")</f>
        <v/>
      </c>
      <c r="AK16" s="4" t="str">
        <f>IF(AK$3&gt;0,'Funding Gap'!$B$89*'Funding Gap'!AJ88/1000,"")</f>
        <v/>
      </c>
      <c r="AL16" s="4" t="str">
        <f>IF(AL$3&gt;0,'Funding Gap'!$B$89*'Funding Gap'!AK88/1000,"")</f>
        <v/>
      </c>
      <c r="AM16" s="4" t="str">
        <f>IF(AM$3&gt;0,'Funding Gap'!$B$89*'Funding Gap'!AL88/1000,"")</f>
        <v/>
      </c>
      <c r="AN16" s="4" t="str">
        <f>IF(AN$3&gt;0,'Funding Gap'!$B$89*'Funding Gap'!AM88/1000,"")</f>
        <v/>
      </c>
      <c r="AO16" s="4" t="str">
        <f>IF(AO$3&gt;0,'Funding Gap'!$B$89*'Funding Gap'!AN88/1000,"")</f>
        <v/>
      </c>
      <c r="AP16" s="4" t="str">
        <f>IF(AP$3&gt;0,'Funding Gap'!$B$89*'Funding Gap'!AO88/1000,"")</f>
        <v/>
      </c>
      <c r="AQ16" s="4" t="str">
        <f>IF(AQ$3&gt;0,'Funding Gap'!$B$89*'Funding Gap'!AP88/1000,"")</f>
        <v/>
      </c>
      <c r="AR16" s="4" t="str">
        <f>IF(AR$3&gt;0,'Funding Gap'!$B$89*'Funding Gap'!AQ88/1000,"")</f>
        <v/>
      </c>
    </row>
    <row r="17" spans="1:44" customFormat="1" x14ac:dyDescent="0.25">
      <c r="B17" s="46" t="s">
        <v>156</v>
      </c>
      <c r="C17" s="47" t="s">
        <v>7</v>
      </c>
      <c r="F17" s="4" t="str">
        <f>IF(F$3&gt;0,'Funding Gap'!$B$91*'Funding Gap'!E90/1000,"")</f>
        <v/>
      </c>
      <c r="G17" s="4" t="str">
        <f>IF(G$3&gt;0,'Funding Gap'!$B$91*'Funding Gap'!F90/1000,"")</f>
        <v/>
      </c>
      <c r="H17" s="4" t="str">
        <f>IF(H$3&gt;0,'Funding Gap'!$B$91*'Funding Gap'!G90/1000,"")</f>
        <v/>
      </c>
      <c r="I17" s="4" t="str">
        <f>IF(I$3&gt;0,'Funding Gap'!$B$91*'Funding Gap'!H90/1000,"")</f>
        <v/>
      </c>
      <c r="J17" s="4" t="str">
        <f>IF(J$3&gt;0,'Funding Gap'!$B$91*'Funding Gap'!I90/1000,"")</f>
        <v/>
      </c>
      <c r="K17" s="4" t="str">
        <f>IF(K$3&gt;0,'Funding Gap'!$B$91*'Funding Gap'!J90/1000,"")</f>
        <v/>
      </c>
      <c r="L17" s="4" t="str">
        <f>IF(L$3&gt;0,'Funding Gap'!$B$91*'Funding Gap'!K90/1000,"")</f>
        <v/>
      </c>
      <c r="M17" s="4" t="str">
        <f>IF(M$3&gt;0,'Funding Gap'!$B$91*'Funding Gap'!L90/1000,"")</f>
        <v/>
      </c>
      <c r="N17" s="4" t="str">
        <f>IF(N$3&gt;0,'Funding Gap'!$B$91*'Funding Gap'!M90/1000,"")</f>
        <v/>
      </c>
      <c r="O17" s="4" t="str">
        <f>IF(O$3&gt;0,'Funding Gap'!$B$91*'Funding Gap'!N90/1000,"")</f>
        <v/>
      </c>
      <c r="P17" s="4" t="str">
        <f>IF(P$3&gt;0,'Funding Gap'!$B$91*'Funding Gap'!O90/1000,"")</f>
        <v/>
      </c>
      <c r="Q17" s="4" t="str">
        <f>IF(Q$3&gt;0,'Funding Gap'!$B$91*'Funding Gap'!P90/1000,"")</f>
        <v/>
      </c>
      <c r="R17" s="4" t="str">
        <f>IF(R$3&gt;0,'Funding Gap'!$B$91*'Funding Gap'!Q90/1000,"")</f>
        <v/>
      </c>
      <c r="S17" s="4" t="str">
        <f>IF(S$3&gt;0,'Funding Gap'!$B$91*'Funding Gap'!R90/1000,"")</f>
        <v/>
      </c>
      <c r="T17" s="4" t="str">
        <f>IF(T$3&gt;0,'Funding Gap'!$B$91*'Funding Gap'!S90/1000,"")</f>
        <v/>
      </c>
      <c r="U17" s="4" t="str">
        <f>IF(U$3&gt;0,'Funding Gap'!$B$91*'Funding Gap'!T90/1000,"")</f>
        <v/>
      </c>
      <c r="V17" s="4" t="str">
        <f>IF(V$3&gt;0,'Funding Gap'!$B$91*'Funding Gap'!U90/1000,"")</f>
        <v/>
      </c>
      <c r="W17" s="4" t="str">
        <f>IF(W$3&gt;0,'Funding Gap'!$B$91*'Funding Gap'!V90/1000,"")</f>
        <v/>
      </c>
      <c r="X17" s="4" t="str">
        <f>IF(X$3&gt;0,'Funding Gap'!$B$91*'Funding Gap'!W90/1000,"")</f>
        <v/>
      </c>
      <c r="Y17" s="4" t="str">
        <f>IF(Y$3&gt;0,'Funding Gap'!$B$91*'Funding Gap'!X90/1000,"")</f>
        <v/>
      </c>
      <c r="Z17" s="4" t="str">
        <f>IF(Z$3&gt;0,'Funding Gap'!$B$91*'Funding Gap'!Y90/1000,"")</f>
        <v/>
      </c>
      <c r="AA17" s="4" t="str">
        <f>IF(AA$3&gt;0,'Funding Gap'!$B$91*'Funding Gap'!Z90/1000,"")</f>
        <v/>
      </c>
      <c r="AB17" s="4" t="str">
        <f>IF(AB$3&gt;0,'Funding Gap'!$B$91*'Funding Gap'!AA90/1000,"")</f>
        <v/>
      </c>
      <c r="AC17" s="4" t="str">
        <f>IF(AC$3&gt;0,'Funding Gap'!$B$91*'Funding Gap'!AB90/1000,"")</f>
        <v/>
      </c>
      <c r="AD17" s="4" t="str">
        <f>IF(AD$3&gt;0,'Funding Gap'!$B$91*'Funding Gap'!AC90/1000,"")</f>
        <v/>
      </c>
      <c r="AE17" s="4" t="str">
        <f>IF(AE$3&gt;0,'Funding Gap'!$B$91*'Funding Gap'!AD90/1000,"")</f>
        <v/>
      </c>
      <c r="AF17" s="4" t="str">
        <f>IF(AF$3&gt;0,'Funding Gap'!$B$91*'Funding Gap'!AE90/1000,"")</f>
        <v/>
      </c>
      <c r="AG17" s="4" t="str">
        <f>IF(AG$3&gt;0,'Funding Gap'!$B$91*'Funding Gap'!AF90/1000,"")</f>
        <v/>
      </c>
      <c r="AH17" s="4" t="str">
        <f>IF(AH$3&gt;0,'Funding Gap'!$B$91*'Funding Gap'!AG90/1000,"")</f>
        <v/>
      </c>
      <c r="AI17" s="4" t="str">
        <f>IF(AI$3&gt;0,'Funding Gap'!$B$91*'Funding Gap'!AH90/1000,"")</f>
        <v/>
      </c>
      <c r="AJ17" s="4" t="str">
        <f>IF(AJ$3&gt;0,'Funding Gap'!$B$91*'Funding Gap'!AI90/1000,"")</f>
        <v/>
      </c>
      <c r="AK17" s="4" t="str">
        <f>IF(AK$3&gt;0,'Funding Gap'!$B$91*'Funding Gap'!AJ90/1000,"")</f>
        <v/>
      </c>
      <c r="AL17" s="4" t="str">
        <f>IF(AL$3&gt;0,'Funding Gap'!$B$91*'Funding Gap'!AK90/1000,"")</f>
        <v/>
      </c>
      <c r="AM17" s="4" t="str">
        <f>IF(AM$3&gt;0,'Funding Gap'!$B$91*'Funding Gap'!AL90/1000,"")</f>
        <v/>
      </c>
      <c r="AN17" s="4" t="str">
        <f>IF(AN$3&gt;0,'Funding Gap'!$B$91*'Funding Gap'!AM90/1000,"")</f>
        <v/>
      </c>
      <c r="AO17" s="4" t="str">
        <f>IF(AO$3&gt;0,'Funding Gap'!$B$91*'Funding Gap'!AN90/1000,"")</f>
        <v/>
      </c>
      <c r="AP17" s="4" t="str">
        <f>IF(AP$3&gt;0,'Funding Gap'!$B$91*'Funding Gap'!AO90/1000,"")</f>
        <v/>
      </c>
      <c r="AQ17" s="4" t="str">
        <f>IF(AQ$3&gt;0,'Funding Gap'!$B$91*'Funding Gap'!AP90/1000,"")</f>
        <v/>
      </c>
      <c r="AR17" s="4" t="str">
        <f>IF(AR$3&gt;0,'Funding Gap'!$B$91*'Funding Gap'!AQ90/1000,"")</f>
        <v/>
      </c>
    </row>
    <row r="18" spans="1:44" customFormat="1" x14ac:dyDescent="0.25">
      <c r="B18" s="46" t="s">
        <v>157</v>
      </c>
      <c r="C18" s="47" t="s">
        <v>7</v>
      </c>
      <c r="D18" s="48"/>
      <c r="E18" s="49"/>
      <c r="F18" s="53" t="str">
        <f>IF(F$3&gt;0,'Funding Gap'!E106/1000000,"")</f>
        <v/>
      </c>
      <c r="G18" s="53" t="str">
        <f>IF(G$3&gt;0,'Funding Gap'!F106/1000000,"")</f>
        <v/>
      </c>
      <c r="H18" s="53" t="str">
        <f>IF(H$3&gt;0,'Funding Gap'!G106/1000000,"")</f>
        <v/>
      </c>
      <c r="I18" s="53" t="str">
        <f>IF(I$3&gt;0,'Funding Gap'!H106/1000000,"")</f>
        <v/>
      </c>
      <c r="J18" s="53" t="str">
        <f>IF(J$3&gt;0,'Funding Gap'!I106/1000000,"")</f>
        <v/>
      </c>
      <c r="K18" s="53" t="str">
        <f>IF(K$3&gt;0,'Funding Gap'!J106/1000000,"")</f>
        <v/>
      </c>
      <c r="L18" s="53" t="str">
        <f>IF(L$3&gt;0,'Funding Gap'!K106/1000000,"")</f>
        <v/>
      </c>
      <c r="M18" s="53" t="str">
        <f>IF(M$3&gt;0,'Funding Gap'!L106/1000000,"")</f>
        <v/>
      </c>
      <c r="N18" s="53" t="str">
        <f>IF(N$3&gt;0,'Funding Gap'!M106/1000000,"")</f>
        <v/>
      </c>
      <c r="O18" s="53" t="str">
        <f>IF(O$3&gt;0,'Funding Gap'!N106/1000000,"")</f>
        <v/>
      </c>
      <c r="P18" s="53" t="str">
        <f>IF(P$3&gt;0,'Funding Gap'!O106/1000000,"")</f>
        <v/>
      </c>
      <c r="Q18" s="53" t="str">
        <f>IF(Q$3&gt;0,'Funding Gap'!P106/1000000,"")</f>
        <v/>
      </c>
      <c r="R18" s="53" t="str">
        <f>IF(R$3&gt;0,'Funding Gap'!Q106/1000000,"")</f>
        <v/>
      </c>
      <c r="S18" s="53" t="str">
        <f>IF(S$3&gt;0,'Funding Gap'!R106/1000000,"")</f>
        <v/>
      </c>
      <c r="T18" s="53" t="str">
        <f>IF(T$3&gt;0,'Funding Gap'!S106/1000000,"")</f>
        <v/>
      </c>
      <c r="U18" s="53" t="str">
        <f>IF(U$3&gt;0,'Funding Gap'!T106/1000000,"")</f>
        <v/>
      </c>
      <c r="V18" s="53" t="str">
        <f>IF(V$3&gt;0,'Funding Gap'!U106/1000000,"")</f>
        <v/>
      </c>
      <c r="W18" s="53" t="str">
        <f>IF(W$3&gt;0,'Funding Gap'!V106/1000000,"")</f>
        <v/>
      </c>
      <c r="X18" s="53" t="str">
        <f>IF(X$3&gt;0,'Funding Gap'!W106/1000000,"")</f>
        <v/>
      </c>
      <c r="Y18" s="53" t="str">
        <f>IF(Y$3&gt;0,'Funding Gap'!X106/1000000,"")</f>
        <v/>
      </c>
      <c r="Z18" s="53" t="str">
        <f>IF(Z$3&gt;0,'Funding Gap'!Y106/1000000,"")</f>
        <v/>
      </c>
      <c r="AA18" s="53" t="str">
        <f>IF(AA$3&gt;0,'Funding Gap'!Z106/1000000,"")</f>
        <v/>
      </c>
      <c r="AB18" s="53" t="str">
        <f>IF(AB$3&gt;0,'Funding Gap'!AA106/1000000,"")</f>
        <v/>
      </c>
      <c r="AC18" s="53" t="str">
        <f>IF(AC$3&gt;0,'Funding Gap'!AB106/1000000,"")</f>
        <v/>
      </c>
      <c r="AD18" s="53" t="str">
        <f>IF(AD$3&gt;0,'Funding Gap'!AC106/1000000,"")</f>
        <v/>
      </c>
      <c r="AE18" s="53" t="str">
        <f>IF(AE$3&gt;0,'Funding Gap'!AD106/1000000,"")</f>
        <v/>
      </c>
      <c r="AF18" s="53" t="str">
        <f>IF(AF$3&gt;0,'Funding Gap'!AE106/1000000,"")</f>
        <v/>
      </c>
      <c r="AG18" s="53" t="str">
        <f>IF(AG$3&gt;0,'Funding Gap'!AF106/1000000,"")</f>
        <v/>
      </c>
      <c r="AH18" s="53" t="str">
        <f>IF(AH$3&gt;0,'Funding Gap'!AG106/1000000,"")</f>
        <v/>
      </c>
      <c r="AI18" s="53" t="str">
        <f>IF(AI$3&gt;0,'Funding Gap'!AH106/1000000,"")</f>
        <v/>
      </c>
      <c r="AJ18" s="53" t="str">
        <f>IF(AJ$3&gt;0,'Funding Gap'!AI106/1000000,"")</f>
        <v/>
      </c>
      <c r="AK18" s="53" t="str">
        <f>IF(AK$3&gt;0,'Funding Gap'!AJ106/1000000,"")</f>
        <v/>
      </c>
      <c r="AL18" s="53" t="str">
        <f>IF(AL$3&gt;0,'Funding Gap'!AK106/1000000,"")</f>
        <v/>
      </c>
      <c r="AM18" s="53" t="str">
        <f>IF(AM$3&gt;0,'Funding Gap'!AL106/1000000,"")</f>
        <v/>
      </c>
      <c r="AN18" s="53" t="str">
        <f>IF(AN$3&gt;0,'Funding Gap'!AM106/1000000,"")</f>
        <v/>
      </c>
      <c r="AO18" s="53" t="str">
        <f>IF(AO$3&gt;0,'Funding Gap'!AN106/1000000,"")</f>
        <v/>
      </c>
      <c r="AP18" s="53" t="str">
        <f>IF(AP$3&gt;0,'Funding Gap'!AO106/1000000,"")</f>
        <v/>
      </c>
      <c r="AQ18" s="53" t="str">
        <f>IF(AQ$3&gt;0,'Funding Gap'!AP106/1000000,"")</f>
        <v/>
      </c>
      <c r="AR18" s="53" t="str">
        <f>IF(AR$3&gt;0,'Funding Gap'!AQ106/1000000,"")</f>
        <v/>
      </c>
    </row>
    <row r="19" spans="1:44" customFormat="1" x14ac:dyDescent="0.25">
      <c r="B19" s="54" t="s">
        <v>158</v>
      </c>
      <c r="C19" s="55" t="s">
        <v>7</v>
      </c>
      <c r="D19" s="56"/>
      <c r="E19" s="56"/>
      <c r="F19" s="57" t="str">
        <f>IF(F$3&gt;0,SUM(F16:F18),"")</f>
        <v/>
      </c>
      <c r="G19" s="57" t="str">
        <f t="shared" ref="G19:J19" si="3">IF(G$3&gt;0,SUM(G16:G18),"")</f>
        <v/>
      </c>
      <c r="H19" s="57" t="str">
        <f t="shared" si="3"/>
        <v/>
      </c>
      <c r="I19" s="57" t="str">
        <f>IF(I$3&gt;0,SUM(I16:I18),"")</f>
        <v/>
      </c>
      <c r="J19" s="57" t="str">
        <f t="shared" si="3"/>
        <v/>
      </c>
      <c r="K19" s="57" t="str">
        <f>IF(K$3&gt;0,SUM(K16:K18),"")</f>
        <v/>
      </c>
      <c r="L19" s="57" t="str">
        <f t="shared" ref="L19:AR19" si="4">IF(L$3&gt;0,SUM(L16:L18),"")</f>
        <v/>
      </c>
      <c r="M19" s="57" t="str">
        <f t="shared" si="4"/>
        <v/>
      </c>
      <c r="N19" s="57" t="str">
        <f t="shared" si="4"/>
        <v/>
      </c>
      <c r="O19" s="57" t="str">
        <f t="shared" si="4"/>
        <v/>
      </c>
      <c r="P19" s="57" t="str">
        <f t="shared" si="4"/>
        <v/>
      </c>
      <c r="Q19" s="57" t="str">
        <f t="shared" si="4"/>
        <v/>
      </c>
      <c r="R19" s="57" t="str">
        <f t="shared" si="4"/>
        <v/>
      </c>
      <c r="S19" s="57" t="str">
        <f t="shared" si="4"/>
        <v/>
      </c>
      <c r="T19" s="57" t="str">
        <f t="shared" si="4"/>
        <v/>
      </c>
      <c r="U19" s="57" t="str">
        <f>IF(U$3&gt;0,SUM(U16:U18),"")</f>
        <v/>
      </c>
      <c r="V19" s="57" t="str">
        <f t="shared" si="4"/>
        <v/>
      </c>
      <c r="W19" s="57" t="str">
        <f t="shared" si="4"/>
        <v/>
      </c>
      <c r="X19" s="57" t="str">
        <f t="shared" si="4"/>
        <v/>
      </c>
      <c r="Y19" s="57" t="str">
        <f t="shared" si="4"/>
        <v/>
      </c>
      <c r="Z19" s="57" t="str">
        <f t="shared" si="4"/>
        <v/>
      </c>
      <c r="AA19" s="57" t="str">
        <f t="shared" si="4"/>
        <v/>
      </c>
      <c r="AB19" s="57" t="str">
        <f t="shared" si="4"/>
        <v/>
      </c>
      <c r="AC19" s="57" t="str">
        <f t="shared" si="4"/>
        <v/>
      </c>
      <c r="AD19" s="57" t="str">
        <f t="shared" si="4"/>
        <v/>
      </c>
      <c r="AE19" s="57" t="str">
        <f t="shared" si="4"/>
        <v/>
      </c>
      <c r="AF19" s="57" t="str">
        <f t="shared" si="4"/>
        <v/>
      </c>
      <c r="AG19" s="57" t="str">
        <f t="shared" si="4"/>
        <v/>
      </c>
      <c r="AH19" s="57" t="str">
        <f t="shared" si="4"/>
        <v/>
      </c>
      <c r="AI19" s="57" t="str">
        <f t="shared" si="4"/>
        <v/>
      </c>
      <c r="AJ19" s="57" t="str">
        <f t="shared" si="4"/>
        <v/>
      </c>
      <c r="AK19" s="57" t="str">
        <f t="shared" si="4"/>
        <v/>
      </c>
      <c r="AL19" s="57" t="str">
        <f t="shared" si="4"/>
        <v/>
      </c>
      <c r="AM19" s="57" t="str">
        <f t="shared" si="4"/>
        <v/>
      </c>
      <c r="AN19" s="57" t="str">
        <f t="shared" si="4"/>
        <v/>
      </c>
      <c r="AO19" s="57" t="str">
        <f t="shared" si="4"/>
        <v/>
      </c>
      <c r="AP19" s="57" t="str">
        <f t="shared" si="4"/>
        <v/>
      </c>
      <c r="AQ19" s="57" t="str">
        <f t="shared" si="4"/>
        <v/>
      </c>
      <c r="AR19" s="57" t="str">
        <f t="shared" si="4"/>
        <v/>
      </c>
    </row>
    <row r="20" spans="1:44" customFormat="1" x14ac:dyDescent="0.25">
      <c r="C20" s="47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44" customFormat="1" x14ac:dyDescent="0.25">
      <c r="A21" s="1" t="s">
        <v>170</v>
      </c>
      <c r="C21" s="47"/>
      <c r="F21" s="24"/>
      <c r="G21" s="58"/>
      <c r="H21" s="3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44" customFormat="1" x14ac:dyDescent="0.25">
      <c r="B22" s="46" t="s">
        <v>161</v>
      </c>
      <c r="C22" s="47" t="s">
        <v>7</v>
      </c>
      <c r="D22" s="48"/>
      <c r="E22" s="49"/>
      <c r="F22" s="53" t="str">
        <f>IF(F$3&gt;0,-'Investment Scenario'!E75/1000000,"")</f>
        <v/>
      </c>
      <c r="G22" s="53" t="str">
        <f>IF(G$3&gt;0,-'Investment Scenario'!F75/1000000,"")</f>
        <v/>
      </c>
      <c r="H22" s="53" t="str">
        <f>IF(H$3&gt;0,-'Investment Scenario'!G75/1000000,"")</f>
        <v/>
      </c>
      <c r="I22" s="53" t="str">
        <f>IF(I$3&gt;0,-'Investment Scenario'!H75/1000000,"")</f>
        <v/>
      </c>
      <c r="J22" s="53" t="str">
        <f>IF(J$3&gt;0,-'Investment Scenario'!I75/1000000,"")</f>
        <v/>
      </c>
      <c r="K22" s="53" t="str">
        <f>IF(K$3&gt;0,-'Investment Scenario'!J75/1000000,"")</f>
        <v/>
      </c>
      <c r="L22" s="53" t="str">
        <f>IF(L$3&gt;0,-'Investment Scenario'!K75/1000000,"")</f>
        <v/>
      </c>
      <c r="M22" s="53" t="str">
        <f>IF(M$3&gt;0,-'Investment Scenario'!L75/1000000,"")</f>
        <v/>
      </c>
      <c r="N22" s="53" t="str">
        <f>IF(N$3&gt;0,-'Investment Scenario'!M75/1000000,"")</f>
        <v/>
      </c>
      <c r="O22" s="53" t="str">
        <f>IF(O$3&gt;0,-'Investment Scenario'!N75/1000000,"")</f>
        <v/>
      </c>
      <c r="P22" s="53" t="str">
        <f>IF(P$3&gt;0,-'Investment Scenario'!O75/1000000,"")</f>
        <v/>
      </c>
      <c r="Q22" s="53" t="str">
        <f>IF(Q$3&gt;0,-'Investment Scenario'!P75/1000000,"")</f>
        <v/>
      </c>
      <c r="R22" s="53" t="str">
        <f>IF(R$3&gt;0,-'Investment Scenario'!Q75/1000000,"")</f>
        <v/>
      </c>
      <c r="S22" s="53" t="str">
        <f>IF(S$3&gt;0,-'Investment Scenario'!R75/1000000,"")</f>
        <v/>
      </c>
      <c r="T22" s="53" t="str">
        <f>IF(T$3&gt;0,-'Investment Scenario'!S75/1000000,"")</f>
        <v/>
      </c>
      <c r="U22" s="53" t="str">
        <f>IF(U$3&gt;0,-'Investment Scenario'!T75/1000000,"")</f>
        <v/>
      </c>
      <c r="V22" s="53" t="str">
        <f>IF(V$3&gt;0,-'Investment Scenario'!U75/1000000,"")</f>
        <v/>
      </c>
      <c r="W22" s="53" t="str">
        <f>IF(W$3&gt;0,-'Investment Scenario'!V75/1000000,"")</f>
        <v/>
      </c>
      <c r="X22" s="53" t="str">
        <f>IF(X$3&gt;0,-'Investment Scenario'!W75/1000000,"")</f>
        <v/>
      </c>
      <c r="Y22" s="53" t="str">
        <f>IF(Y$3&gt;0,-'Investment Scenario'!X75/1000000,"")</f>
        <v/>
      </c>
      <c r="Z22" s="53" t="str">
        <f>IF(Z$3&gt;0,-'Investment Scenario'!Y75/1000000,"")</f>
        <v/>
      </c>
      <c r="AA22" s="53" t="str">
        <f>IF(AA$3&gt;0,-'Investment Scenario'!Z75/1000000,"")</f>
        <v/>
      </c>
      <c r="AB22" s="53" t="str">
        <f>IF(AB$3&gt;0,-'Investment Scenario'!AA75/1000000,"")</f>
        <v/>
      </c>
      <c r="AC22" s="53" t="str">
        <f>IF(AC$3&gt;0,-'Investment Scenario'!AB75/1000000,"")</f>
        <v/>
      </c>
      <c r="AD22" s="53" t="str">
        <f>IF(AD$3&gt;0,-'Investment Scenario'!AC75/1000000,"")</f>
        <v/>
      </c>
      <c r="AE22" s="53" t="str">
        <f>IF(AE$3&gt;0,-'Investment Scenario'!AD75/1000000,"")</f>
        <v/>
      </c>
      <c r="AF22" s="53" t="str">
        <f>IF(AF$3&gt;0,-'Investment Scenario'!AE75/1000000,"")</f>
        <v/>
      </c>
      <c r="AG22" s="53" t="str">
        <f>IF(AG$3&gt;0,-'Investment Scenario'!AF75/1000000,"")</f>
        <v/>
      </c>
      <c r="AH22" s="53" t="str">
        <f>IF(AH$3&gt;0,-'Investment Scenario'!AG75/1000000,"")</f>
        <v/>
      </c>
      <c r="AI22" s="53" t="str">
        <f>IF(AI$3&gt;0,-'Investment Scenario'!AH75/1000000,"")</f>
        <v/>
      </c>
      <c r="AJ22" s="53" t="str">
        <f>IF(AJ$3&gt;0,-'Investment Scenario'!AI75/1000000,"")</f>
        <v/>
      </c>
      <c r="AK22" s="53" t="str">
        <f>IF(AK$3&gt;0,-'Investment Scenario'!AJ75/1000000,"")</f>
        <v/>
      </c>
      <c r="AL22" s="53" t="str">
        <f>IF(AL$3&gt;0,-'Investment Scenario'!AK75/1000000,"")</f>
        <v/>
      </c>
      <c r="AM22" s="53" t="str">
        <f>IF(AM$3&gt;0,-'Investment Scenario'!AL75/1000000,"")</f>
        <v/>
      </c>
      <c r="AN22" s="53" t="str">
        <f>IF(AN$3&gt;0,-'Investment Scenario'!AM75/1000000,"")</f>
        <v/>
      </c>
      <c r="AO22" s="53" t="str">
        <f>IF(AO$3&gt;0,-'Investment Scenario'!AN75/1000000,"")</f>
        <v/>
      </c>
      <c r="AP22" s="53" t="str">
        <f>IF(AP$3&gt;0,-'Investment Scenario'!AO75/1000000,"")</f>
        <v/>
      </c>
      <c r="AQ22" s="53" t="str">
        <f>IF(AQ$3&gt;0,-'Investment Scenario'!AP75/1000000,"")</f>
        <v/>
      </c>
      <c r="AR22" s="53" t="str">
        <f>IF(AR$3&gt;0,-'Investment Scenario'!AQ75/1000000,"")</f>
        <v/>
      </c>
    </row>
    <row r="23" spans="1:44" customFormat="1" x14ac:dyDescent="0.25">
      <c r="B23" s="46" t="s">
        <v>8</v>
      </c>
      <c r="C23" s="47" t="s">
        <v>7</v>
      </c>
      <c r="D23" s="48"/>
      <c r="E23" s="49"/>
      <c r="F23" s="53" t="str">
        <f>IF(F$3&gt;0,-'Investment Scenario'!E78/1000000,"")</f>
        <v/>
      </c>
      <c r="G23" s="53" t="str">
        <f>IF(G$3&gt;0,-'Investment Scenario'!F78/1000000,"")</f>
        <v/>
      </c>
      <c r="H23" s="53" t="str">
        <f>IF(H$3&gt;0,-'Investment Scenario'!G78/1000000,"")</f>
        <v/>
      </c>
      <c r="I23" s="53" t="str">
        <f>IF(I$3&gt;0,-'Investment Scenario'!H78/1000000,"")</f>
        <v/>
      </c>
      <c r="J23" s="53" t="str">
        <f>IF(J$3&gt;0,-'Investment Scenario'!I78/1000000,"")</f>
        <v/>
      </c>
      <c r="K23" s="53" t="str">
        <f>IF(K$3&gt;0,-'Investment Scenario'!J78/1000000,"")</f>
        <v/>
      </c>
      <c r="L23" s="53" t="str">
        <f>IF(L$3&gt;0,-'Investment Scenario'!K78/1000000,"")</f>
        <v/>
      </c>
      <c r="M23" s="53" t="str">
        <f>IF(M$3&gt;0,-'Investment Scenario'!L78/1000000,"")</f>
        <v/>
      </c>
      <c r="N23" s="53" t="str">
        <f>IF(N$3&gt;0,-'Investment Scenario'!M78/1000000,"")</f>
        <v/>
      </c>
      <c r="O23" s="53" t="str">
        <f>IF(O$3&gt;0,-'Investment Scenario'!N78/1000000,"")</f>
        <v/>
      </c>
      <c r="P23" s="53" t="str">
        <f>IF(P$3&gt;0,-'Investment Scenario'!O78/1000000,"")</f>
        <v/>
      </c>
      <c r="Q23" s="53" t="str">
        <f>IF(Q$3&gt;0,-'Investment Scenario'!P78/1000000,"")</f>
        <v/>
      </c>
      <c r="R23" s="53" t="str">
        <f>IF(R$3&gt;0,-'Investment Scenario'!Q78/1000000,"")</f>
        <v/>
      </c>
      <c r="S23" s="53" t="str">
        <f>IF(S$3&gt;0,-'Investment Scenario'!R78/1000000,"")</f>
        <v/>
      </c>
      <c r="T23" s="53" t="str">
        <f>IF(T$3&gt;0,-'Investment Scenario'!S78/1000000,"")</f>
        <v/>
      </c>
      <c r="U23" s="53" t="str">
        <f>IF(U$3&gt;0,-'Investment Scenario'!T78/1000000,"")</f>
        <v/>
      </c>
      <c r="V23" s="53" t="str">
        <f>IF(V$3&gt;0,-'Investment Scenario'!U78/1000000,"")</f>
        <v/>
      </c>
      <c r="W23" s="53" t="str">
        <f>IF(W$3&gt;0,-'Investment Scenario'!V78/1000000,"")</f>
        <v/>
      </c>
      <c r="X23" s="53" t="str">
        <f>IF(X$3&gt;0,-'Investment Scenario'!W78/1000000,"")</f>
        <v/>
      </c>
      <c r="Y23" s="53" t="str">
        <f>IF(Y$3&gt;0,-'Investment Scenario'!X78/1000000,"")</f>
        <v/>
      </c>
      <c r="Z23" s="53" t="str">
        <f>IF(Z$3&gt;0,-'Investment Scenario'!Y78/1000000,"")</f>
        <v/>
      </c>
      <c r="AA23" s="53" t="str">
        <f>IF(AA$3&gt;0,-'Investment Scenario'!Z78/1000000,"")</f>
        <v/>
      </c>
      <c r="AB23" s="53" t="str">
        <f>IF(AB$3&gt;0,-'Investment Scenario'!AA78/1000000,"")</f>
        <v/>
      </c>
      <c r="AC23" s="53" t="str">
        <f>IF(AC$3&gt;0,-'Investment Scenario'!AB78/1000000,"")</f>
        <v/>
      </c>
      <c r="AD23" s="53" t="str">
        <f>IF(AD$3&gt;0,-'Investment Scenario'!AC78/1000000,"")</f>
        <v/>
      </c>
      <c r="AE23" s="53" t="str">
        <f>IF(AE$3&gt;0,-'Investment Scenario'!AD78/1000000,"")</f>
        <v/>
      </c>
      <c r="AF23" s="53" t="str">
        <f>IF(AF$3&gt;0,-'Investment Scenario'!AE78/1000000,"")</f>
        <v/>
      </c>
      <c r="AG23" s="53" t="str">
        <f>IF(AG$3&gt;0,-'Investment Scenario'!AF78/1000000,"")</f>
        <v/>
      </c>
      <c r="AH23" s="53" t="str">
        <f>IF(AH$3&gt;0,-'Investment Scenario'!AG78/1000000,"")</f>
        <v/>
      </c>
      <c r="AI23" s="53" t="str">
        <f>IF(AI$3&gt;0,-'Investment Scenario'!AH78/1000000,"")</f>
        <v/>
      </c>
      <c r="AJ23" s="53" t="str">
        <f>IF(AJ$3&gt;0,-'Investment Scenario'!AI78/1000000,"")</f>
        <v/>
      </c>
      <c r="AK23" s="53" t="str">
        <f>IF(AK$3&gt;0,-'Investment Scenario'!AJ78/1000000,"")</f>
        <v/>
      </c>
      <c r="AL23" s="53" t="str">
        <f>IF(AL$3&gt;0,-'Investment Scenario'!AK78/1000000,"")</f>
        <v/>
      </c>
      <c r="AM23" s="53" t="str">
        <f>IF(AM$3&gt;0,-'Investment Scenario'!AL78/1000000,"")</f>
        <v/>
      </c>
      <c r="AN23" s="53" t="str">
        <f>IF(AN$3&gt;0,-'Investment Scenario'!AM78/1000000,"")</f>
        <v/>
      </c>
      <c r="AO23" s="53" t="str">
        <f>IF(AO$3&gt;0,-'Investment Scenario'!AN78/1000000,"")</f>
        <v/>
      </c>
      <c r="AP23" s="53" t="str">
        <f>IF(AP$3&gt;0,-'Investment Scenario'!AO78/1000000,"")</f>
        <v/>
      </c>
      <c r="AQ23" s="53" t="str">
        <f>IF(AQ$3&gt;0,-'Investment Scenario'!AP78/1000000,"")</f>
        <v/>
      </c>
      <c r="AR23" s="53" t="str">
        <f>IF(AR$3&gt;0,-'Investment Scenario'!AQ78/1000000,"")</f>
        <v/>
      </c>
    </row>
    <row r="24" spans="1:44" customFormat="1" x14ac:dyDescent="0.25">
      <c r="B24" s="46" t="s">
        <v>159</v>
      </c>
      <c r="C24" s="47" t="s">
        <v>7</v>
      </c>
      <c r="D24" s="48"/>
      <c r="E24" s="49"/>
      <c r="F24" s="53" t="str">
        <f>IF(F$3&gt;0,-'Investment Scenario'!E93/1000000,"")</f>
        <v/>
      </c>
      <c r="G24" s="53" t="str">
        <f>IF(G$3&gt;0,-'Investment Scenario'!F93/1000000,"")</f>
        <v/>
      </c>
      <c r="H24" s="53" t="str">
        <f>IF(H$3&gt;0,-'Investment Scenario'!G93/1000000,"")</f>
        <v/>
      </c>
      <c r="I24" s="53" t="str">
        <f>IF(I$3&gt;0,-'Investment Scenario'!H93/1000000,"")</f>
        <v/>
      </c>
      <c r="J24" s="53" t="str">
        <f>IF(J$3&gt;0,-'Investment Scenario'!I93/1000000,"")</f>
        <v/>
      </c>
      <c r="K24" s="53" t="str">
        <f>IF(K$3&gt;0,-'Investment Scenario'!J93/1000000,"")</f>
        <v/>
      </c>
      <c r="L24" s="53" t="str">
        <f>IF(L$3&gt;0,-'Investment Scenario'!K93/1000000,"")</f>
        <v/>
      </c>
      <c r="M24" s="53" t="str">
        <f>IF(M$3&gt;0,-'Investment Scenario'!L93/1000000,"")</f>
        <v/>
      </c>
      <c r="N24" s="53" t="str">
        <f>IF(N$3&gt;0,-'Investment Scenario'!M93/1000000,"")</f>
        <v/>
      </c>
      <c r="O24" s="53" t="str">
        <f>IF(O$3&gt;0,-'Investment Scenario'!N93/1000000,"")</f>
        <v/>
      </c>
      <c r="P24" s="53" t="str">
        <f>IF(P$3&gt;0,-'Investment Scenario'!O93/1000000,"")</f>
        <v/>
      </c>
      <c r="Q24" s="53" t="str">
        <f>IF(Q$3&gt;0,-'Investment Scenario'!P93/1000000,"")</f>
        <v/>
      </c>
      <c r="R24" s="53" t="str">
        <f>IF(R$3&gt;0,-'Investment Scenario'!Q93/1000000,"")</f>
        <v/>
      </c>
      <c r="S24" s="53" t="str">
        <f>IF(S$3&gt;0,-'Investment Scenario'!R93/1000000,"")</f>
        <v/>
      </c>
      <c r="T24" s="53" t="str">
        <f>IF(T$3&gt;0,-'Investment Scenario'!S93/1000000,"")</f>
        <v/>
      </c>
      <c r="U24" s="53" t="str">
        <f>IF(U$3&gt;0,-'Investment Scenario'!T93/1000000,"")</f>
        <v/>
      </c>
      <c r="V24" s="53" t="str">
        <f>IF(V$3&gt;0,-'Investment Scenario'!U93/1000000,"")</f>
        <v/>
      </c>
      <c r="W24" s="53" t="str">
        <f>IF(W$3&gt;0,-'Investment Scenario'!V93/1000000,"")</f>
        <v/>
      </c>
      <c r="X24" s="53" t="str">
        <f>IF(X$3&gt;0,-'Investment Scenario'!W93/1000000,"")</f>
        <v/>
      </c>
      <c r="Y24" s="53" t="str">
        <f>IF(Y$3&gt;0,-'Investment Scenario'!X93/1000000,"")</f>
        <v/>
      </c>
      <c r="Z24" s="53" t="str">
        <f>IF(Z$3&gt;0,-'Investment Scenario'!Y93/1000000,"")</f>
        <v/>
      </c>
      <c r="AA24" s="53" t="str">
        <f>IF(AA$3&gt;0,-'Investment Scenario'!Z93/1000000,"")</f>
        <v/>
      </c>
      <c r="AB24" s="53" t="str">
        <f>IF(AB$3&gt;0,-'Investment Scenario'!AA93/1000000,"")</f>
        <v/>
      </c>
      <c r="AC24" s="53" t="str">
        <f>IF(AC$3&gt;0,-'Investment Scenario'!AB93/1000000,"")</f>
        <v/>
      </c>
      <c r="AD24" s="53" t="str">
        <f>IF(AD$3&gt;0,-'Investment Scenario'!AC93/1000000,"")</f>
        <v/>
      </c>
      <c r="AE24" s="53" t="str">
        <f>IF(AE$3&gt;0,-'Investment Scenario'!AD93/1000000,"")</f>
        <v/>
      </c>
      <c r="AF24" s="53" t="str">
        <f>IF(AF$3&gt;0,-'Investment Scenario'!AE93/1000000,"")</f>
        <v/>
      </c>
      <c r="AG24" s="53" t="str">
        <f>IF(AG$3&gt;0,-'Investment Scenario'!AF93/1000000,"")</f>
        <v/>
      </c>
      <c r="AH24" s="53" t="str">
        <f>IF(AH$3&gt;0,-'Investment Scenario'!AG93/1000000,"")</f>
        <v/>
      </c>
      <c r="AI24" s="53" t="str">
        <f>IF(AI$3&gt;0,-'Investment Scenario'!AH93/1000000,"")</f>
        <v/>
      </c>
      <c r="AJ24" s="53" t="str">
        <f>IF(AJ$3&gt;0,-'Investment Scenario'!AI93/1000000,"")</f>
        <v/>
      </c>
      <c r="AK24" s="53" t="str">
        <f>IF(AK$3&gt;0,-'Investment Scenario'!AJ93/1000000,"")</f>
        <v/>
      </c>
      <c r="AL24" s="53" t="str">
        <f>IF(AL$3&gt;0,-'Investment Scenario'!AK93/1000000,"")</f>
        <v/>
      </c>
      <c r="AM24" s="53" t="str">
        <f>IF(AM$3&gt;0,-'Investment Scenario'!AL93/1000000,"")</f>
        <v/>
      </c>
      <c r="AN24" s="53" t="str">
        <f>IF(AN$3&gt;0,-'Investment Scenario'!AM93/1000000,"")</f>
        <v/>
      </c>
      <c r="AO24" s="53" t="str">
        <f>IF(AO$3&gt;0,-'Investment Scenario'!AN93/1000000,"")</f>
        <v/>
      </c>
      <c r="AP24" s="53" t="str">
        <f>IF(AP$3&gt;0,-'Investment Scenario'!AO93/1000000,"")</f>
        <v/>
      </c>
      <c r="AQ24" s="53" t="str">
        <f>IF(AQ$3&gt;0,-'Investment Scenario'!AP93/1000000,"")</f>
        <v/>
      </c>
      <c r="AR24" s="53" t="str">
        <f>IF(AR$3&gt;0,-'Investment Scenario'!AQ93/1000000,"")</f>
        <v/>
      </c>
    </row>
    <row r="25" spans="1:44" customFormat="1" x14ac:dyDescent="0.25">
      <c r="B25" s="54" t="s">
        <v>160</v>
      </c>
      <c r="C25" s="55" t="s">
        <v>7</v>
      </c>
      <c r="D25" s="56"/>
      <c r="E25" s="56"/>
      <c r="F25" s="57" t="str">
        <f t="shared" ref="F25:H25" si="5">IF(F$3&gt;0,SUM(F22:F24),"")</f>
        <v/>
      </c>
      <c r="G25" s="57" t="str">
        <f t="shared" si="5"/>
        <v/>
      </c>
      <c r="H25" s="57" t="str">
        <f t="shared" si="5"/>
        <v/>
      </c>
      <c r="I25" s="57" t="str">
        <f>IF(I$3&gt;0,SUM(I22:I24),"")</f>
        <v/>
      </c>
      <c r="J25" s="57" t="str">
        <f>IF(J$3&gt;0,SUM(J22:J24),"")</f>
        <v/>
      </c>
      <c r="K25" s="57" t="str">
        <f>IF(K$3&gt;0,SUM(K22:K24),"")</f>
        <v/>
      </c>
      <c r="L25" s="57" t="str">
        <f t="shared" ref="L25:AR25" si="6">IF(L$3&gt;0,SUM(L22:L24),"")</f>
        <v/>
      </c>
      <c r="M25" s="57" t="str">
        <f t="shared" si="6"/>
        <v/>
      </c>
      <c r="N25" s="57" t="str">
        <f t="shared" si="6"/>
        <v/>
      </c>
      <c r="O25" s="57" t="str">
        <f t="shared" si="6"/>
        <v/>
      </c>
      <c r="P25" s="57" t="str">
        <f t="shared" si="6"/>
        <v/>
      </c>
      <c r="Q25" s="57" t="str">
        <f>IF(Q$3&gt;0,SUM(Q22:Q24),"")</f>
        <v/>
      </c>
      <c r="R25" s="57" t="str">
        <f t="shared" si="6"/>
        <v/>
      </c>
      <c r="S25" s="57" t="str">
        <f t="shared" si="6"/>
        <v/>
      </c>
      <c r="T25" s="57" t="str">
        <f t="shared" si="6"/>
        <v/>
      </c>
      <c r="U25" s="57" t="str">
        <f t="shared" si="6"/>
        <v/>
      </c>
      <c r="V25" s="57" t="str">
        <f t="shared" si="6"/>
        <v/>
      </c>
      <c r="W25" s="57" t="str">
        <f t="shared" si="6"/>
        <v/>
      </c>
      <c r="X25" s="57" t="str">
        <f t="shared" si="6"/>
        <v/>
      </c>
      <c r="Y25" s="57" t="str">
        <f t="shared" si="6"/>
        <v/>
      </c>
      <c r="Z25" s="57" t="str">
        <f t="shared" si="6"/>
        <v/>
      </c>
      <c r="AA25" s="57" t="str">
        <f t="shared" si="6"/>
        <v/>
      </c>
      <c r="AB25" s="57" t="str">
        <f t="shared" si="6"/>
        <v/>
      </c>
      <c r="AC25" s="57" t="str">
        <f t="shared" si="6"/>
        <v/>
      </c>
      <c r="AD25" s="57" t="str">
        <f t="shared" si="6"/>
        <v/>
      </c>
      <c r="AE25" s="57" t="str">
        <f t="shared" si="6"/>
        <v/>
      </c>
      <c r="AF25" s="57" t="str">
        <f t="shared" si="6"/>
        <v/>
      </c>
      <c r="AG25" s="57" t="str">
        <f t="shared" si="6"/>
        <v/>
      </c>
      <c r="AH25" s="57" t="str">
        <f t="shared" si="6"/>
        <v/>
      </c>
      <c r="AI25" s="57" t="str">
        <f t="shared" si="6"/>
        <v/>
      </c>
      <c r="AJ25" s="57" t="str">
        <f t="shared" si="6"/>
        <v/>
      </c>
      <c r="AK25" s="57" t="str">
        <f t="shared" si="6"/>
        <v/>
      </c>
      <c r="AL25" s="57" t="str">
        <f t="shared" si="6"/>
        <v/>
      </c>
      <c r="AM25" s="57" t="str">
        <f t="shared" si="6"/>
        <v/>
      </c>
      <c r="AN25" s="57" t="str">
        <f t="shared" si="6"/>
        <v/>
      </c>
      <c r="AO25" s="57" t="str">
        <f t="shared" si="6"/>
        <v/>
      </c>
      <c r="AP25" s="57" t="str">
        <f t="shared" si="6"/>
        <v/>
      </c>
      <c r="AQ25" s="57" t="str">
        <f t="shared" si="6"/>
        <v/>
      </c>
      <c r="AR25" s="57" t="str">
        <f t="shared" si="6"/>
        <v/>
      </c>
    </row>
    <row r="26" spans="1:44" customFormat="1" x14ac:dyDescent="0.25">
      <c r="C26" s="47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44" s="1" customFormat="1" x14ac:dyDescent="0.25">
      <c r="B27" s="59" t="s">
        <v>9</v>
      </c>
      <c r="C27" s="60" t="s">
        <v>7</v>
      </c>
      <c r="F27" s="61">
        <f>IF(F$3&gt;0,SUM(F19,F25),0)</f>
        <v>0</v>
      </c>
      <c r="G27" s="61">
        <f t="shared" ref="G27:AR27" si="7">IF(G$3&gt;0,SUM(G19,G25),0)</f>
        <v>0</v>
      </c>
      <c r="H27" s="61">
        <f t="shared" si="7"/>
        <v>0</v>
      </c>
      <c r="I27" s="61">
        <f>IF(I$3&gt;0,SUM(I19,I25),0)</f>
        <v>0</v>
      </c>
      <c r="J27" s="61">
        <f t="shared" si="7"/>
        <v>0</v>
      </c>
      <c r="K27" s="61">
        <f>IF(K$3&gt;0,SUM(K19,K25),0)</f>
        <v>0</v>
      </c>
      <c r="L27" s="61">
        <f t="shared" si="7"/>
        <v>0</v>
      </c>
      <c r="M27" s="61">
        <f t="shared" si="7"/>
        <v>0</v>
      </c>
      <c r="N27" s="61">
        <f t="shared" si="7"/>
        <v>0</v>
      </c>
      <c r="O27" s="61">
        <f t="shared" si="7"/>
        <v>0</v>
      </c>
      <c r="P27" s="61">
        <f t="shared" si="7"/>
        <v>0</v>
      </c>
      <c r="Q27" s="61">
        <f t="shared" si="7"/>
        <v>0</v>
      </c>
      <c r="R27" s="61">
        <f t="shared" si="7"/>
        <v>0</v>
      </c>
      <c r="S27" s="61">
        <f t="shared" si="7"/>
        <v>0</v>
      </c>
      <c r="T27" s="61">
        <f t="shared" si="7"/>
        <v>0</v>
      </c>
      <c r="U27" s="61">
        <f t="shared" si="7"/>
        <v>0</v>
      </c>
      <c r="V27" s="61">
        <f t="shared" si="7"/>
        <v>0</v>
      </c>
      <c r="W27" s="61">
        <f t="shared" si="7"/>
        <v>0</v>
      </c>
      <c r="X27" s="61">
        <f t="shared" si="7"/>
        <v>0</v>
      </c>
      <c r="Y27" s="61">
        <f t="shared" si="7"/>
        <v>0</v>
      </c>
      <c r="Z27" s="61">
        <f t="shared" si="7"/>
        <v>0</v>
      </c>
      <c r="AA27" s="61">
        <f t="shared" si="7"/>
        <v>0</v>
      </c>
      <c r="AB27" s="61">
        <f t="shared" si="7"/>
        <v>0</v>
      </c>
      <c r="AC27" s="61">
        <f t="shared" si="7"/>
        <v>0</v>
      </c>
      <c r="AD27" s="61">
        <f t="shared" si="7"/>
        <v>0</v>
      </c>
      <c r="AE27" s="61">
        <f t="shared" si="7"/>
        <v>0</v>
      </c>
      <c r="AF27" s="61">
        <f t="shared" si="7"/>
        <v>0</v>
      </c>
      <c r="AG27" s="61">
        <f t="shared" si="7"/>
        <v>0</v>
      </c>
      <c r="AH27" s="61">
        <f t="shared" si="7"/>
        <v>0</v>
      </c>
      <c r="AI27" s="61">
        <f t="shared" si="7"/>
        <v>0</v>
      </c>
      <c r="AJ27" s="61">
        <f t="shared" si="7"/>
        <v>0</v>
      </c>
      <c r="AK27" s="61">
        <f t="shared" si="7"/>
        <v>0</v>
      </c>
      <c r="AL27" s="61">
        <f t="shared" si="7"/>
        <v>0</v>
      </c>
      <c r="AM27" s="61">
        <f t="shared" si="7"/>
        <v>0</v>
      </c>
      <c r="AN27" s="61">
        <f t="shared" si="7"/>
        <v>0</v>
      </c>
      <c r="AO27" s="61">
        <f t="shared" si="7"/>
        <v>0</v>
      </c>
      <c r="AP27" s="61">
        <f t="shared" si="7"/>
        <v>0</v>
      </c>
      <c r="AQ27" s="61">
        <f t="shared" si="7"/>
        <v>0</v>
      </c>
      <c r="AR27" s="61">
        <f t="shared" si="7"/>
        <v>0</v>
      </c>
    </row>
    <row r="28" spans="1:44" s="15" customFormat="1" x14ac:dyDescent="0.25">
      <c r="B28" s="62" t="s">
        <v>10</v>
      </c>
      <c r="C28" s="47" t="s">
        <v>11</v>
      </c>
      <c r="F28" s="63" t="str">
        <f t="shared" ref="F28:AR28" si="8">IFERROR(F27/F19,"n/a")</f>
        <v>n/a</v>
      </c>
      <c r="G28" s="63" t="str">
        <f t="shared" si="8"/>
        <v>n/a</v>
      </c>
      <c r="H28" s="63" t="str">
        <f t="shared" si="8"/>
        <v>n/a</v>
      </c>
      <c r="I28" s="63" t="str">
        <f>IFERROR(I27/I19,"n/a")</f>
        <v>n/a</v>
      </c>
      <c r="J28" s="63" t="str">
        <f t="shared" si="8"/>
        <v>n/a</v>
      </c>
      <c r="K28" s="63" t="str">
        <f t="shared" si="8"/>
        <v>n/a</v>
      </c>
      <c r="L28" s="63" t="str">
        <f t="shared" si="8"/>
        <v>n/a</v>
      </c>
      <c r="M28" s="63" t="str">
        <f t="shared" si="8"/>
        <v>n/a</v>
      </c>
      <c r="N28" s="63" t="str">
        <f t="shared" si="8"/>
        <v>n/a</v>
      </c>
      <c r="O28" s="63" t="str">
        <f t="shared" si="8"/>
        <v>n/a</v>
      </c>
      <c r="P28" s="63" t="str">
        <f t="shared" si="8"/>
        <v>n/a</v>
      </c>
      <c r="Q28" s="63" t="str">
        <f t="shared" si="8"/>
        <v>n/a</v>
      </c>
      <c r="R28" s="63" t="str">
        <f t="shared" si="8"/>
        <v>n/a</v>
      </c>
      <c r="S28" s="63" t="str">
        <f t="shared" si="8"/>
        <v>n/a</v>
      </c>
      <c r="T28" s="63" t="str">
        <f t="shared" si="8"/>
        <v>n/a</v>
      </c>
      <c r="U28" s="63" t="str">
        <f t="shared" si="8"/>
        <v>n/a</v>
      </c>
      <c r="V28" s="63" t="str">
        <f t="shared" si="8"/>
        <v>n/a</v>
      </c>
      <c r="W28" s="63" t="str">
        <f t="shared" si="8"/>
        <v>n/a</v>
      </c>
      <c r="X28" s="63" t="str">
        <f t="shared" si="8"/>
        <v>n/a</v>
      </c>
      <c r="Y28" s="63" t="str">
        <f t="shared" si="8"/>
        <v>n/a</v>
      </c>
      <c r="Z28" s="63" t="str">
        <f t="shared" si="8"/>
        <v>n/a</v>
      </c>
      <c r="AA28" s="63" t="str">
        <f t="shared" si="8"/>
        <v>n/a</v>
      </c>
      <c r="AB28" s="63" t="str">
        <f t="shared" si="8"/>
        <v>n/a</v>
      </c>
      <c r="AC28" s="63" t="str">
        <f t="shared" si="8"/>
        <v>n/a</v>
      </c>
      <c r="AD28" s="63" t="str">
        <f t="shared" si="8"/>
        <v>n/a</v>
      </c>
      <c r="AE28" s="63" t="str">
        <f t="shared" si="8"/>
        <v>n/a</v>
      </c>
      <c r="AF28" s="63" t="str">
        <f t="shared" si="8"/>
        <v>n/a</v>
      </c>
      <c r="AG28" s="63" t="str">
        <f t="shared" si="8"/>
        <v>n/a</v>
      </c>
      <c r="AH28" s="63" t="str">
        <f t="shared" si="8"/>
        <v>n/a</v>
      </c>
      <c r="AI28" s="63" t="str">
        <f t="shared" si="8"/>
        <v>n/a</v>
      </c>
      <c r="AJ28" s="63" t="str">
        <f t="shared" si="8"/>
        <v>n/a</v>
      </c>
      <c r="AK28" s="63" t="str">
        <f t="shared" si="8"/>
        <v>n/a</v>
      </c>
      <c r="AL28" s="63" t="str">
        <f t="shared" si="8"/>
        <v>n/a</v>
      </c>
      <c r="AM28" s="63" t="str">
        <f t="shared" si="8"/>
        <v>n/a</v>
      </c>
      <c r="AN28" s="63" t="str">
        <f t="shared" si="8"/>
        <v>n/a</v>
      </c>
      <c r="AO28" s="63" t="str">
        <f t="shared" si="8"/>
        <v>n/a</v>
      </c>
      <c r="AP28" s="63" t="str">
        <f t="shared" si="8"/>
        <v>n/a</v>
      </c>
      <c r="AQ28" s="63" t="str">
        <f t="shared" si="8"/>
        <v>n/a</v>
      </c>
      <c r="AR28" s="63" t="str">
        <f t="shared" si="8"/>
        <v>n/a</v>
      </c>
    </row>
    <row r="29" spans="1:44" customFormat="1" x14ac:dyDescent="0.25">
      <c r="A29" s="15"/>
      <c r="B29" s="46" t="s">
        <v>12</v>
      </c>
      <c r="C29" s="47" t="s">
        <v>7</v>
      </c>
      <c r="D29" s="172" t="str">
        <f>IF(ROUND(SUM(F29:AR29),1)=ROUND(D40,1),"odpisy v pořádku/D&amp;A is OK","odpisy nesedí/D&amp;A is not OK")</f>
        <v>odpisy v pořádku/D&amp;A is OK</v>
      </c>
      <c r="F29" s="4">
        <f t="shared" ref="F29:AR29" si="9">IF(F3&gt;0,IF(F3&lt;=$D$43,SUM($D$40)/$D$43,0),0)</f>
        <v>0</v>
      </c>
      <c r="G29" s="4">
        <f t="shared" si="9"/>
        <v>0</v>
      </c>
      <c r="H29" s="4">
        <f t="shared" si="9"/>
        <v>0</v>
      </c>
      <c r="I29" s="4">
        <f t="shared" si="9"/>
        <v>0</v>
      </c>
      <c r="J29" s="4">
        <f t="shared" si="9"/>
        <v>0</v>
      </c>
      <c r="K29" s="4">
        <f t="shared" si="9"/>
        <v>0</v>
      </c>
      <c r="L29" s="4">
        <f t="shared" si="9"/>
        <v>0</v>
      </c>
      <c r="M29" s="4">
        <f t="shared" si="9"/>
        <v>0</v>
      </c>
      <c r="N29" s="4">
        <f t="shared" si="9"/>
        <v>0</v>
      </c>
      <c r="O29" s="4">
        <f t="shared" si="9"/>
        <v>0</v>
      </c>
      <c r="P29" s="4">
        <f t="shared" si="9"/>
        <v>0</v>
      </c>
      <c r="Q29" s="4">
        <f t="shared" si="9"/>
        <v>0</v>
      </c>
      <c r="R29" s="4">
        <f t="shared" si="9"/>
        <v>0</v>
      </c>
      <c r="S29" s="4">
        <f t="shared" si="9"/>
        <v>0</v>
      </c>
      <c r="T29" s="4">
        <f t="shared" si="9"/>
        <v>0</v>
      </c>
      <c r="U29" s="4">
        <f t="shared" si="9"/>
        <v>0</v>
      </c>
      <c r="V29" s="4">
        <f t="shared" si="9"/>
        <v>0</v>
      </c>
      <c r="W29" s="4">
        <f t="shared" si="9"/>
        <v>0</v>
      </c>
      <c r="X29" s="4">
        <f t="shared" si="9"/>
        <v>0</v>
      </c>
      <c r="Y29" s="4">
        <f t="shared" si="9"/>
        <v>0</v>
      </c>
      <c r="Z29" s="4">
        <f t="shared" si="9"/>
        <v>0</v>
      </c>
      <c r="AA29" s="4">
        <f t="shared" si="9"/>
        <v>0</v>
      </c>
      <c r="AB29" s="4">
        <f t="shared" si="9"/>
        <v>0</v>
      </c>
      <c r="AC29" s="4">
        <f t="shared" si="9"/>
        <v>0</v>
      </c>
      <c r="AD29" s="4">
        <f t="shared" si="9"/>
        <v>0</v>
      </c>
      <c r="AE29" s="4">
        <f t="shared" si="9"/>
        <v>0</v>
      </c>
      <c r="AF29" s="4">
        <f t="shared" si="9"/>
        <v>0</v>
      </c>
      <c r="AG29" s="4">
        <f t="shared" si="9"/>
        <v>0</v>
      </c>
      <c r="AH29" s="4">
        <f t="shared" si="9"/>
        <v>0</v>
      </c>
      <c r="AI29" s="4">
        <f t="shared" si="9"/>
        <v>0</v>
      </c>
      <c r="AJ29" s="4">
        <f t="shared" si="9"/>
        <v>0</v>
      </c>
      <c r="AK29" s="4">
        <f t="shared" si="9"/>
        <v>0</v>
      </c>
      <c r="AL29" s="4">
        <f t="shared" si="9"/>
        <v>0</v>
      </c>
      <c r="AM29" s="4">
        <f t="shared" si="9"/>
        <v>0</v>
      </c>
      <c r="AN29" s="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</row>
    <row r="30" spans="1:44" s="1" customFormat="1" x14ac:dyDescent="0.25">
      <c r="B30" s="59" t="s">
        <v>13</v>
      </c>
      <c r="C30" s="60" t="s">
        <v>7</v>
      </c>
      <c r="E30"/>
      <c r="F30" s="61">
        <f>IF(F$3&gt;0,F27+F29,0)</f>
        <v>0</v>
      </c>
      <c r="G30" s="61">
        <f t="shared" ref="G30:AR30" si="10">IF(G$3&gt;0,G27+G29,0)</f>
        <v>0</v>
      </c>
      <c r="H30" s="61">
        <f t="shared" si="10"/>
        <v>0</v>
      </c>
      <c r="I30" s="61">
        <f>IF(I$3&gt;0,I27+I29,0)</f>
        <v>0</v>
      </c>
      <c r="J30" s="61">
        <f t="shared" si="10"/>
        <v>0</v>
      </c>
      <c r="K30" s="61">
        <f t="shared" si="10"/>
        <v>0</v>
      </c>
      <c r="L30" s="61">
        <f t="shared" si="10"/>
        <v>0</v>
      </c>
      <c r="M30" s="61">
        <f t="shared" si="10"/>
        <v>0</v>
      </c>
      <c r="N30" s="61">
        <f t="shared" si="10"/>
        <v>0</v>
      </c>
      <c r="O30" s="61">
        <f t="shared" si="10"/>
        <v>0</v>
      </c>
      <c r="P30" s="61">
        <f t="shared" si="10"/>
        <v>0</v>
      </c>
      <c r="Q30" s="61">
        <f t="shared" si="10"/>
        <v>0</v>
      </c>
      <c r="R30" s="61">
        <f t="shared" si="10"/>
        <v>0</v>
      </c>
      <c r="S30" s="61">
        <f t="shared" si="10"/>
        <v>0</v>
      </c>
      <c r="T30" s="61">
        <f t="shared" si="10"/>
        <v>0</v>
      </c>
      <c r="U30" s="61">
        <f t="shared" si="10"/>
        <v>0</v>
      </c>
      <c r="V30" s="61">
        <f t="shared" si="10"/>
        <v>0</v>
      </c>
      <c r="W30" s="61">
        <f t="shared" si="10"/>
        <v>0</v>
      </c>
      <c r="X30" s="61">
        <f t="shared" si="10"/>
        <v>0</v>
      </c>
      <c r="Y30" s="61">
        <f t="shared" si="10"/>
        <v>0</v>
      </c>
      <c r="Z30" s="61">
        <f t="shared" si="10"/>
        <v>0</v>
      </c>
      <c r="AA30" s="61">
        <f t="shared" si="10"/>
        <v>0</v>
      </c>
      <c r="AB30" s="61">
        <f t="shared" si="10"/>
        <v>0</v>
      </c>
      <c r="AC30" s="61">
        <f t="shared" si="10"/>
        <v>0</v>
      </c>
      <c r="AD30" s="61">
        <f t="shared" si="10"/>
        <v>0</v>
      </c>
      <c r="AE30" s="61">
        <f t="shared" si="10"/>
        <v>0</v>
      </c>
      <c r="AF30" s="61">
        <f t="shared" si="10"/>
        <v>0</v>
      </c>
      <c r="AG30" s="61">
        <f t="shared" si="10"/>
        <v>0</v>
      </c>
      <c r="AH30" s="61">
        <f t="shared" si="10"/>
        <v>0</v>
      </c>
      <c r="AI30" s="61">
        <f t="shared" si="10"/>
        <v>0</v>
      </c>
      <c r="AJ30" s="61">
        <f t="shared" si="10"/>
        <v>0</v>
      </c>
      <c r="AK30" s="61">
        <f t="shared" si="10"/>
        <v>0</v>
      </c>
      <c r="AL30" s="61">
        <f t="shared" si="10"/>
        <v>0</v>
      </c>
      <c r="AM30" s="61">
        <f t="shared" si="10"/>
        <v>0</v>
      </c>
      <c r="AN30" s="61">
        <f t="shared" si="10"/>
        <v>0</v>
      </c>
      <c r="AO30" s="61">
        <f t="shared" si="10"/>
        <v>0</v>
      </c>
      <c r="AP30" s="61">
        <f t="shared" si="10"/>
        <v>0</v>
      </c>
      <c r="AQ30" s="61">
        <f t="shared" si="10"/>
        <v>0</v>
      </c>
      <c r="AR30" s="61">
        <f t="shared" si="10"/>
        <v>0</v>
      </c>
    </row>
    <row r="31" spans="1:44" customFormat="1" x14ac:dyDescent="0.25">
      <c r="A31" s="1"/>
      <c r="B31" t="s">
        <v>14</v>
      </c>
      <c r="C31" s="47" t="s">
        <v>7</v>
      </c>
      <c r="D31" s="64">
        <f>'Investment Scenario'!B42</f>
        <v>0</v>
      </c>
      <c r="F31" s="95">
        <f>(SUM('Funding Gap'!$E$37:'Funding Gap'!E37)-SUM('Funding Gap'!$E$38:'Funding Gap'!E38))/1000000</f>
        <v>0</v>
      </c>
      <c r="G31" s="95" t="e">
        <f>(SUM('Funding Gap'!$E$37:'Funding Gap'!F37)-SUM('Funding Gap'!$E$38:'Funding Gap'!F38))/1000000</f>
        <v>#DIV/0!</v>
      </c>
      <c r="H31" s="95" t="e">
        <f>(SUM('Funding Gap'!$E$37:'Funding Gap'!G37)-SUM('Funding Gap'!$E$38:'Funding Gap'!G38))/1000000</f>
        <v>#DIV/0!</v>
      </c>
      <c r="I31" s="95" t="e">
        <f>(SUM('Funding Gap'!$E$37:'Funding Gap'!H37)-SUM('Funding Gap'!$E$38:'Funding Gap'!H38))/1000000</f>
        <v>#DIV/0!</v>
      </c>
      <c r="J31" s="95" t="e">
        <f>(SUM('Funding Gap'!$E$37:'Funding Gap'!I37)-SUM('Funding Gap'!$E$38:'Funding Gap'!I38))/1000000</f>
        <v>#DIV/0!</v>
      </c>
      <c r="K31" s="95" t="e">
        <f>(SUM('Funding Gap'!$E$37:'Funding Gap'!J37)-SUM('Funding Gap'!$E$38:'Funding Gap'!J38))/1000000</f>
        <v>#DIV/0!</v>
      </c>
      <c r="L31" s="95" t="e">
        <f>(SUM('Funding Gap'!$E$37:'Funding Gap'!K37)-SUM('Funding Gap'!$E$38:'Funding Gap'!K38))/1000000</f>
        <v>#DIV/0!</v>
      </c>
      <c r="M31" s="95" t="e">
        <f>(SUM('Funding Gap'!$E$37:'Funding Gap'!L37)-SUM('Funding Gap'!$E$38:'Funding Gap'!L38))/1000000</f>
        <v>#DIV/0!</v>
      </c>
      <c r="N31" s="95" t="e">
        <f>(SUM('Funding Gap'!$E$37:'Funding Gap'!M37)-SUM('Funding Gap'!$E$38:'Funding Gap'!M38))/1000000</f>
        <v>#DIV/0!</v>
      </c>
      <c r="O31" s="95" t="e">
        <f>(SUM('Funding Gap'!$E$37:'Funding Gap'!N37)-SUM('Funding Gap'!$E$38:'Funding Gap'!N38))/1000000</f>
        <v>#DIV/0!</v>
      </c>
      <c r="P31" s="95" t="e">
        <f>(SUM('Funding Gap'!$E$37:'Funding Gap'!O37)-SUM('Funding Gap'!$E$38:'Funding Gap'!O38))/1000000</f>
        <v>#DIV/0!</v>
      </c>
      <c r="Q31" s="95" t="e">
        <f>(SUM('Funding Gap'!$E$37:'Funding Gap'!P37)-SUM('Funding Gap'!$E$38:'Funding Gap'!P38))/1000000</f>
        <v>#DIV/0!</v>
      </c>
      <c r="R31" s="95" t="e">
        <f>(SUM('Funding Gap'!$E$37:'Funding Gap'!Q37)-SUM('Funding Gap'!$E$38:'Funding Gap'!Q38))/1000000</f>
        <v>#DIV/0!</v>
      </c>
      <c r="S31" s="95" t="e">
        <f>(SUM('Funding Gap'!$E$37:'Funding Gap'!R37)-SUM('Funding Gap'!$E$38:'Funding Gap'!R38))/1000000</f>
        <v>#DIV/0!</v>
      </c>
      <c r="T31" s="95" t="e">
        <f>(SUM('Funding Gap'!$E$37:'Funding Gap'!S37)-SUM('Funding Gap'!$E$38:'Funding Gap'!S38))/1000000</f>
        <v>#DIV/0!</v>
      </c>
      <c r="U31" s="95" t="e">
        <f>(SUM('Funding Gap'!$E$37:'Funding Gap'!T37)-SUM('Funding Gap'!$E$38:'Funding Gap'!T38))/1000000</f>
        <v>#DIV/0!</v>
      </c>
      <c r="V31" s="95" t="e">
        <f>(SUM('Funding Gap'!$E$37:'Funding Gap'!U37)-SUM('Funding Gap'!$E$38:'Funding Gap'!U38))/1000000</f>
        <v>#DIV/0!</v>
      </c>
      <c r="W31" s="95" t="e">
        <f>(SUM('Funding Gap'!$E$37:'Funding Gap'!V37)-SUM('Funding Gap'!$E$38:'Funding Gap'!V38))/1000000</f>
        <v>#DIV/0!</v>
      </c>
      <c r="X31" s="95" t="e">
        <f>(SUM('Funding Gap'!$E$37:'Funding Gap'!W37)-SUM('Funding Gap'!$E$38:'Funding Gap'!W38))/1000000</f>
        <v>#DIV/0!</v>
      </c>
      <c r="Y31" s="95" t="e">
        <f>(SUM('Funding Gap'!$E$37:'Funding Gap'!X37)-SUM('Funding Gap'!$E$38:'Funding Gap'!X38))/1000000</f>
        <v>#DIV/0!</v>
      </c>
      <c r="Z31" s="95" t="e">
        <f>(SUM('Funding Gap'!$E$37:'Funding Gap'!Y37)-SUM('Funding Gap'!$E$38:'Funding Gap'!Y38))/1000000</f>
        <v>#DIV/0!</v>
      </c>
      <c r="AA31" s="95" t="e">
        <f>(SUM('Funding Gap'!$E$37:'Funding Gap'!Z37)-SUM('Funding Gap'!$E$38:'Funding Gap'!Z38))/1000000</f>
        <v>#DIV/0!</v>
      </c>
      <c r="AB31" s="95" t="e">
        <f>(SUM('Funding Gap'!$E$37:'Funding Gap'!AA37)-SUM('Funding Gap'!$E$38:'Funding Gap'!AA38))/1000000</f>
        <v>#DIV/0!</v>
      </c>
      <c r="AC31" s="95" t="e">
        <f>(SUM('Funding Gap'!$E$37:'Funding Gap'!AB37)-SUM('Funding Gap'!$E$38:'Funding Gap'!AB38))/1000000</f>
        <v>#DIV/0!</v>
      </c>
      <c r="AD31" s="95" t="e">
        <f>(SUM('Funding Gap'!$E$37:'Funding Gap'!AC37)-SUM('Funding Gap'!$E$38:'Funding Gap'!AC38))/1000000</f>
        <v>#DIV/0!</v>
      </c>
      <c r="AE31" s="95" t="e">
        <f>(SUM('Funding Gap'!$E$37:'Funding Gap'!AD37)-SUM('Funding Gap'!$E$38:'Funding Gap'!AD38))/1000000</f>
        <v>#DIV/0!</v>
      </c>
      <c r="AF31" s="95" t="e">
        <f>(SUM('Funding Gap'!$E$37:'Funding Gap'!AE37)-SUM('Funding Gap'!$E$38:'Funding Gap'!AE38))/1000000</f>
        <v>#DIV/0!</v>
      </c>
      <c r="AG31" s="95" t="e">
        <f>(SUM('Funding Gap'!$E$37:'Funding Gap'!AF37)-SUM('Funding Gap'!$E$38:'Funding Gap'!AF38))/1000000</f>
        <v>#DIV/0!</v>
      </c>
      <c r="AH31" s="95" t="e">
        <f>(SUM('Funding Gap'!$E$37:'Funding Gap'!AG37)-SUM('Funding Gap'!$E$38:'Funding Gap'!AG38))/1000000</f>
        <v>#DIV/0!</v>
      </c>
      <c r="AI31" s="95" t="e">
        <f>(SUM('Funding Gap'!$E$37:'Funding Gap'!AH37)-SUM('Funding Gap'!$E$38:'Funding Gap'!AH38))/1000000</f>
        <v>#DIV/0!</v>
      </c>
      <c r="AJ31" s="95" t="e">
        <f>(SUM('Funding Gap'!$E$37:'Funding Gap'!AI37)-SUM('Funding Gap'!$E$38:'Funding Gap'!AI38))/1000000</f>
        <v>#DIV/0!</v>
      </c>
      <c r="AK31" s="95" t="e">
        <f>(SUM('Funding Gap'!$E$37:'Funding Gap'!AJ37)-SUM('Funding Gap'!$E$38:'Funding Gap'!AJ38))/1000000</f>
        <v>#DIV/0!</v>
      </c>
      <c r="AL31" s="95" t="e">
        <f>(SUM('Funding Gap'!$E$37:'Funding Gap'!AK37)-SUM('Funding Gap'!$E$38:'Funding Gap'!AK38))/1000000</f>
        <v>#DIV/0!</v>
      </c>
      <c r="AM31" s="95" t="e">
        <f>(SUM('Funding Gap'!$E$37:'Funding Gap'!AL37)-SUM('Funding Gap'!$E$38:'Funding Gap'!AL38))/1000000</f>
        <v>#DIV/0!</v>
      </c>
      <c r="AN31" s="95" t="e">
        <f>(SUM('Funding Gap'!$E$37:'Funding Gap'!AM37)-SUM('Funding Gap'!$E$38:'Funding Gap'!AM38))/1000000</f>
        <v>#DIV/0!</v>
      </c>
      <c r="AO31" s="95" t="e">
        <f>(SUM('Funding Gap'!$E$37:'Funding Gap'!AN37)-SUM('Funding Gap'!$E$38:'Funding Gap'!AN38))/1000000</f>
        <v>#DIV/0!</v>
      </c>
      <c r="AP31" s="95" t="e">
        <f>(SUM('Funding Gap'!$E$37:'Funding Gap'!AO37)-SUM('Funding Gap'!$E$38:'Funding Gap'!AO38))/1000000</f>
        <v>#DIV/0!</v>
      </c>
      <c r="AQ31" s="95" t="e">
        <f>(SUM('Funding Gap'!$E$37:'Funding Gap'!AP37)-SUM('Funding Gap'!$E$38:'Funding Gap'!AP38))/1000000</f>
        <v>#DIV/0!</v>
      </c>
      <c r="AR31" s="95" t="e">
        <f>(SUM('Funding Gap'!$E$37:'Funding Gap'!AQ37)-SUM('Funding Gap'!$E$38:'Funding Gap'!AQ38))/1000000</f>
        <v>#DIV/0!</v>
      </c>
    </row>
    <row r="32" spans="1:44" customFormat="1" x14ac:dyDescent="0.25">
      <c r="A32" s="1"/>
      <c r="B32" t="s">
        <v>15</v>
      </c>
      <c r="C32" s="47" t="s">
        <v>11</v>
      </c>
      <c r="D32" s="1"/>
      <c r="F32" s="96">
        <f>'Investment Scenario'!E43</f>
        <v>0</v>
      </c>
      <c r="G32" s="96">
        <f>'Investment Scenario'!F43</f>
        <v>0</v>
      </c>
      <c r="H32" s="96">
        <f>'Investment Scenario'!G43</f>
        <v>0</v>
      </c>
      <c r="I32" s="96">
        <f>'Investment Scenario'!H43</f>
        <v>0</v>
      </c>
      <c r="J32" s="96">
        <f>'Investment Scenario'!I43</f>
        <v>0</v>
      </c>
      <c r="K32" s="96">
        <f>'Investment Scenario'!J43</f>
        <v>0</v>
      </c>
      <c r="L32" s="96">
        <f>'Investment Scenario'!K43</f>
        <v>0</v>
      </c>
      <c r="M32" s="96">
        <f>'Investment Scenario'!L43</f>
        <v>0</v>
      </c>
      <c r="N32" s="96">
        <f>'Investment Scenario'!M43</f>
        <v>0</v>
      </c>
      <c r="O32" s="96">
        <f>'Investment Scenario'!N43</f>
        <v>0</v>
      </c>
      <c r="P32" s="96">
        <f>'Investment Scenario'!O43</f>
        <v>0</v>
      </c>
      <c r="Q32" s="96">
        <f>'Investment Scenario'!P43</f>
        <v>0</v>
      </c>
      <c r="R32" s="96">
        <f>'Investment Scenario'!Q43</f>
        <v>0</v>
      </c>
      <c r="S32" s="96">
        <f>'Investment Scenario'!R43</f>
        <v>0</v>
      </c>
      <c r="T32" s="96">
        <f>'Investment Scenario'!S43</f>
        <v>0</v>
      </c>
      <c r="U32" s="96">
        <f>'Investment Scenario'!T43</f>
        <v>0</v>
      </c>
      <c r="V32" s="96">
        <f>'Investment Scenario'!U43</f>
        <v>0</v>
      </c>
      <c r="W32" s="96">
        <f>'Investment Scenario'!V43</f>
        <v>0</v>
      </c>
      <c r="X32" s="96">
        <f>'Investment Scenario'!W43</f>
        <v>0</v>
      </c>
      <c r="Y32" s="96">
        <f>'Investment Scenario'!X43</f>
        <v>0</v>
      </c>
      <c r="Z32" s="96">
        <f>'Investment Scenario'!Y43</f>
        <v>0</v>
      </c>
      <c r="AA32" s="96">
        <f>'Investment Scenario'!Z43</f>
        <v>0</v>
      </c>
      <c r="AB32" s="96">
        <f>'Investment Scenario'!AA43</f>
        <v>0</v>
      </c>
      <c r="AC32" s="96">
        <f>'Investment Scenario'!AB43</f>
        <v>0</v>
      </c>
      <c r="AD32" s="96">
        <f>'Investment Scenario'!AC43</f>
        <v>0</v>
      </c>
      <c r="AE32" s="96">
        <f>'Investment Scenario'!AD43</f>
        <v>0</v>
      </c>
      <c r="AF32" s="96">
        <f>'Investment Scenario'!AE43</f>
        <v>0</v>
      </c>
      <c r="AG32" s="96">
        <f>'Investment Scenario'!AF43</f>
        <v>0</v>
      </c>
      <c r="AH32" s="96">
        <f>'Investment Scenario'!AG43</f>
        <v>0</v>
      </c>
      <c r="AI32" s="96">
        <f>'Investment Scenario'!AH43</f>
        <v>0</v>
      </c>
      <c r="AJ32" s="96">
        <f>'Investment Scenario'!AI43</f>
        <v>0</v>
      </c>
      <c r="AK32" s="96">
        <f>'Investment Scenario'!AJ43</f>
        <v>0</v>
      </c>
      <c r="AL32" s="96">
        <f>'Investment Scenario'!AK43</f>
        <v>0</v>
      </c>
      <c r="AM32" s="96">
        <f>'Investment Scenario'!AL43</f>
        <v>0</v>
      </c>
      <c r="AN32" s="96">
        <f>'Investment Scenario'!AM43</f>
        <v>0</v>
      </c>
      <c r="AO32" s="96">
        <f>'Investment Scenario'!AN43</f>
        <v>0</v>
      </c>
      <c r="AP32" s="96">
        <f>'Investment Scenario'!AO43</f>
        <v>0</v>
      </c>
      <c r="AQ32" s="96">
        <f>'Investment Scenario'!AP43</f>
        <v>0</v>
      </c>
      <c r="AR32" s="96">
        <f>'Investment Scenario'!AQ43</f>
        <v>0</v>
      </c>
    </row>
    <row r="33" spans="1:44" s="1" customFormat="1" x14ac:dyDescent="0.25">
      <c r="B33" s="46" t="s">
        <v>16</v>
      </c>
      <c r="C33" s="47" t="s">
        <v>7</v>
      </c>
      <c r="E33"/>
      <c r="F33" s="4">
        <f>-F32*F31</f>
        <v>0</v>
      </c>
      <c r="G33" s="4" t="e">
        <f t="shared" ref="G33:AR33" si="11">-G32*G31</f>
        <v>#DIV/0!</v>
      </c>
      <c r="H33" s="4" t="e">
        <f t="shared" si="11"/>
        <v>#DIV/0!</v>
      </c>
      <c r="I33" s="4" t="e">
        <f t="shared" si="11"/>
        <v>#DIV/0!</v>
      </c>
      <c r="J33" s="4" t="e">
        <f t="shared" si="11"/>
        <v>#DIV/0!</v>
      </c>
      <c r="K33" s="4" t="e">
        <f t="shared" si="11"/>
        <v>#DIV/0!</v>
      </c>
      <c r="L33" s="4" t="e">
        <f t="shared" si="11"/>
        <v>#DIV/0!</v>
      </c>
      <c r="M33" s="4" t="e">
        <f t="shared" si="11"/>
        <v>#DIV/0!</v>
      </c>
      <c r="N33" s="4" t="e">
        <f t="shared" si="11"/>
        <v>#DIV/0!</v>
      </c>
      <c r="O33" s="4" t="e">
        <f t="shared" si="11"/>
        <v>#DIV/0!</v>
      </c>
      <c r="P33" s="4" t="e">
        <f t="shared" si="11"/>
        <v>#DIV/0!</v>
      </c>
      <c r="Q33" s="4" t="e">
        <f t="shared" si="11"/>
        <v>#DIV/0!</v>
      </c>
      <c r="R33" s="4" t="e">
        <f t="shared" si="11"/>
        <v>#DIV/0!</v>
      </c>
      <c r="S33" s="4" t="e">
        <f t="shared" si="11"/>
        <v>#DIV/0!</v>
      </c>
      <c r="T33" s="4" t="e">
        <f t="shared" si="11"/>
        <v>#DIV/0!</v>
      </c>
      <c r="U33" s="4" t="e">
        <f t="shared" si="11"/>
        <v>#DIV/0!</v>
      </c>
      <c r="V33" s="4" t="e">
        <f t="shared" si="11"/>
        <v>#DIV/0!</v>
      </c>
      <c r="W33" s="4" t="e">
        <f t="shared" si="11"/>
        <v>#DIV/0!</v>
      </c>
      <c r="X33" s="4" t="e">
        <f t="shared" si="11"/>
        <v>#DIV/0!</v>
      </c>
      <c r="Y33" s="4" t="e">
        <f t="shared" si="11"/>
        <v>#DIV/0!</v>
      </c>
      <c r="Z33" s="4" t="e">
        <f t="shared" si="11"/>
        <v>#DIV/0!</v>
      </c>
      <c r="AA33" s="4" t="e">
        <f t="shared" si="11"/>
        <v>#DIV/0!</v>
      </c>
      <c r="AB33" s="4" t="e">
        <f t="shared" si="11"/>
        <v>#DIV/0!</v>
      </c>
      <c r="AC33" s="4" t="e">
        <f t="shared" si="11"/>
        <v>#DIV/0!</v>
      </c>
      <c r="AD33" s="4" t="e">
        <f t="shared" si="11"/>
        <v>#DIV/0!</v>
      </c>
      <c r="AE33" s="4" t="e">
        <f t="shared" si="11"/>
        <v>#DIV/0!</v>
      </c>
      <c r="AF33" s="4" t="e">
        <f t="shared" si="11"/>
        <v>#DIV/0!</v>
      </c>
      <c r="AG33" s="4" t="e">
        <f t="shared" si="11"/>
        <v>#DIV/0!</v>
      </c>
      <c r="AH33" s="4" t="e">
        <f t="shared" si="11"/>
        <v>#DIV/0!</v>
      </c>
      <c r="AI33" s="4" t="e">
        <f t="shared" si="11"/>
        <v>#DIV/0!</v>
      </c>
      <c r="AJ33" s="4" t="e">
        <f t="shared" si="11"/>
        <v>#DIV/0!</v>
      </c>
      <c r="AK33" s="4" t="e">
        <f t="shared" si="11"/>
        <v>#DIV/0!</v>
      </c>
      <c r="AL33" s="4" t="e">
        <f t="shared" si="11"/>
        <v>#DIV/0!</v>
      </c>
      <c r="AM33" s="4" t="e">
        <f t="shared" si="11"/>
        <v>#DIV/0!</v>
      </c>
      <c r="AN33" s="4" t="e">
        <f t="shared" si="11"/>
        <v>#DIV/0!</v>
      </c>
      <c r="AO33" s="4" t="e">
        <f t="shared" si="11"/>
        <v>#DIV/0!</v>
      </c>
      <c r="AP33" s="4" t="e">
        <f t="shared" si="11"/>
        <v>#DIV/0!</v>
      </c>
      <c r="AQ33" s="4" t="e">
        <f t="shared" si="11"/>
        <v>#DIV/0!</v>
      </c>
      <c r="AR33" s="4" t="e">
        <f t="shared" si="11"/>
        <v>#DIV/0!</v>
      </c>
    </row>
    <row r="34" spans="1:44" s="1" customFormat="1" x14ac:dyDescent="0.25">
      <c r="B34" s="59" t="s">
        <v>17</v>
      </c>
      <c r="C34" s="60" t="s">
        <v>7</v>
      </c>
      <c r="E34"/>
      <c r="F34" s="61">
        <f>+F30+F33</f>
        <v>0</v>
      </c>
      <c r="G34" s="61" t="e">
        <f t="shared" ref="G34:AR34" si="12">+G30+G33</f>
        <v>#DIV/0!</v>
      </c>
      <c r="H34" s="61" t="e">
        <f t="shared" si="12"/>
        <v>#DIV/0!</v>
      </c>
      <c r="I34" s="61" t="e">
        <f t="shared" si="12"/>
        <v>#DIV/0!</v>
      </c>
      <c r="J34" s="61" t="e">
        <f t="shared" si="12"/>
        <v>#DIV/0!</v>
      </c>
      <c r="K34" s="61" t="e">
        <f t="shared" si="12"/>
        <v>#DIV/0!</v>
      </c>
      <c r="L34" s="61" t="e">
        <f t="shared" si="12"/>
        <v>#DIV/0!</v>
      </c>
      <c r="M34" s="61" t="e">
        <f t="shared" si="12"/>
        <v>#DIV/0!</v>
      </c>
      <c r="N34" s="61" t="e">
        <f t="shared" si="12"/>
        <v>#DIV/0!</v>
      </c>
      <c r="O34" s="61" t="e">
        <f t="shared" si="12"/>
        <v>#DIV/0!</v>
      </c>
      <c r="P34" s="61" t="e">
        <f t="shared" si="12"/>
        <v>#DIV/0!</v>
      </c>
      <c r="Q34" s="61" t="e">
        <f t="shared" si="12"/>
        <v>#DIV/0!</v>
      </c>
      <c r="R34" s="61" t="e">
        <f t="shared" si="12"/>
        <v>#DIV/0!</v>
      </c>
      <c r="S34" s="61" t="e">
        <f t="shared" si="12"/>
        <v>#DIV/0!</v>
      </c>
      <c r="T34" s="61" t="e">
        <f t="shared" si="12"/>
        <v>#DIV/0!</v>
      </c>
      <c r="U34" s="61" t="e">
        <f t="shared" si="12"/>
        <v>#DIV/0!</v>
      </c>
      <c r="V34" s="61" t="e">
        <f t="shared" si="12"/>
        <v>#DIV/0!</v>
      </c>
      <c r="W34" s="61" t="e">
        <f t="shared" si="12"/>
        <v>#DIV/0!</v>
      </c>
      <c r="X34" s="61" t="e">
        <f t="shared" si="12"/>
        <v>#DIV/0!</v>
      </c>
      <c r="Y34" s="61" t="e">
        <f t="shared" si="12"/>
        <v>#DIV/0!</v>
      </c>
      <c r="Z34" s="61" t="e">
        <f t="shared" si="12"/>
        <v>#DIV/0!</v>
      </c>
      <c r="AA34" s="61" t="e">
        <f t="shared" si="12"/>
        <v>#DIV/0!</v>
      </c>
      <c r="AB34" s="61" t="e">
        <f t="shared" si="12"/>
        <v>#DIV/0!</v>
      </c>
      <c r="AC34" s="61" t="e">
        <f t="shared" si="12"/>
        <v>#DIV/0!</v>
      </c>
      <c r="AD34" s="61" t="e">
        <f t="shared" si="12"/>
        <v>#DIV/0!</v>
      </c>
      <c r="AE34" s="61" t="e">
        <f t="shared" si="12"/>
        <v>#DIV/0!</v>
      </c>
      <c r="AF34" s="61" t="e">
        <f t="shared" si="12"/>
        <v>#DIV/0!</v>
      </c>
      <c r="AG34" s="61" t="e">
        <f t="shared" si="12"/>
        <v>#DIV/0!</v>
      </c>
      <c r="AH34" s="61" t="e">
        <f t="shared" si="12"/>
        <v>#DIV/0!</v>
      </c>
      <c r="AI34" s="61" t="e">
        <f t="shared" si="12"/>
        <v>#DIV/0!</v>
      </c>
      <c r="AJ34" s="61" t="e">
        <f t="shared" si="12"/>
        <v>#DIV/0!</v>
      </c>
      <c r="AK34" s="61" t="e">
        <f t="shared" si="12"/>
        <v>#DIV/0!</v>
      </c>
      <c r="AL34" s="61" t="e">
        <f t="shared" si="12"/>
        <v>#DIV/0!</v>
      </c>
      <c r="AM34" s="61" t="e">
        <f t="shared" si="12"/>
        <v>#DIV/0!</v>
      </c>
      <c r="AN34" s="61" t="e">
        <f t="shared" si="12"/>
        <v>#DIV/0!</v>
      </c>
      <c r="AO34" s="61" t="e">
        <f t="shared" si="12"/>
        <v>#DIV/0!</v>
      </c>
      <c r="AP34" s="61" t="e">
        <f t="shared" si="12"/>
        <v>#DIV/0!</v>
      </c>
      <c r="AQ34" s="61" t="e">
        <f t="shared" si="12"/>
        <v>#DIV/0!</v>
      </c>
      <c r="AR34" s="61" t="e">
        <f t="shared" si="12"/>
        <v>#DIV/0!</v>
      </c>
    </row>
    <row r="35" spans="1:44" customFormat="1" x14ac:dyDescent="0.25">
      <c r="A35" s="1"/>
      <c r="B35" t="s">
        <v>18</v>
      </c>
      <c r="C35" s="47" t="s">
        <v>7</v>
      </c>
      <c r="D35" s="64">
        <f>'Investment Scenario'!B19</f>
        <v>0.19</v>
      </c>
      <c r="F35" s="4">
        <f>MIN(-F34*$D$35,0)</f>
        <v>0</v>
      </c>
      <c r="G35" s="4" t="e">
        <f t="shared" ref="G35:AR35" si="13">MIN(-G34*$D$35,0)</f>
        <v>#DIV/0!</v>
      </c>
      <c r="H35" s="4" t="e">
        <f t="shared" si="13"/>
        <v>#DIV/0!</v>
      </c>
      <c r="I35" s="4" t="e">
        <f t="shared" si="13"/>
        <v>#DIV/0!</v>
      </c>
      <c r="J35" s="4" t="e">
        <f t="shared" si="13"/>
        <v>#DIV/0!</v>
      </c>
      <c r="K35" s="4" t="e">
        <f t="shared" si="13"/>
        <v>#DIV/0!</v>
      </c>
      <c r="L35" s="4" t="e">
        <f t="shared" si="13"/>
        <v>#DIV/0!</v>
      </c>
      <c r="M35" s="4" t="e">
        <f t="shared" si="13"/>
        <v>#DIV/0!</v>
      </c>
      <c r="N35" s="4" t="e">
        <f t="shared" si="13"/>
        <v>#DIV/0!</v>
      </c>
      <c r="O35" s="4" t="e">
        <f t="shared" si="13"/>
        <v>#DIV/0!</v>
      </c>
      <c r="P35" s="4" t="e">
        <f t="shared" si="13"/>
        <v>#DIV/0!</v>
      </c>
      <c r="Q35" s="4" t="e">
        <f t="shared" si="13"/>
        <v>#DIV/0!</v>
      </c>
      <c r="R35" s="4" t="e">
        <f t="shared" si="13"/>
        <v>#DIV/0!</v>
      </c>
      <c r="S35" s="4" t="e">
        <f t="shared" si="13"/>
        <v>#DIV/0!</v>
      </c>
      <c r="T35" s="4" t="e">
        <f t="shared" si="13"/>
        <v>#DIV/0!</v>
      </c>
      <c r="U35" s="4" t="e">
        <f t="shared" si="13"/>
        <v>#DIV/0!</v>
      </c>
      <c r="V35" s="4" t="e">
        <f t="shared" si="13"/>
        <v>#DIV/0!</v>
      </c>
      <c r="W35" s="4" t="e">
        <f t="shared" si="13"/>
        <v>#DIV/0!</v>
      </c>
      <c r="X35" s="4" t="e">
        <f t="shared" si="13"/>
        <v>#DIV/0!</v>
      </c>
      <c r="Y35" s="4" t="e">
        <f t="shared" si="13"/>
        <v>#DIV/0!</v>
      </c>
      <c r="Z35" s="4" t="e">
        <f t="shared" si="13"/>
        <v>#DIV/0!</v>
      </c>
      <c r="AA35" s="4" t="e">
        <f t="shared" si="13"/>
        <v>#DIV/0!</v>
      </c>
      <c r="AB35" s="4" t="e">
        <f t="shared" si="13"/>
        <v>#DIV/0!</v>
      </c>
      <c r="AC35" s="4" t="e">
        <f t="shared" si="13"/>
        <v>#DIV/0!</v>
      </c>
      <c r="AD35" s="4" t="e">
        <f t="shared" si="13"/>
        <v>#DIV/0!</v>
      </c>
      <c r="AE35" s="4" t="e">
        <f t="shared" si="13"/>
        <v>#DIV/0!</v>
      </c>
      <c r="AF35" s="4" t="e">
        <f t="shared" si="13"/>
        <v>#DIV/0!</v>
      </c>
      <c r="AG35" s="4" t="e">
        <f t="shared" si="13"/>
        <v>#DIV/0!</v>
      </c>
      <c r="AH35" s="4" t="e">
        <f t="shared" si="13"/>
        <v>#DIV/0!</v>
      </c>
      <c r="AI35" s="4" t="e">
        <f t="shared" si="13"/>
        <v>#DIV/0!</v>
      </c>
      <c r="AJ35" s="4" t="e">
        <f t="shared" si="13"/>
        <v>#DIV/0!</v>
      </c>
      <c r="AK35" s="4" t="e">
        <f t="shared" si="13"/>
        <v>#DIV/0!</v>
      </c>
      <c r="AL35" s="4" t="e">
        <f t="shared" si="13"/>
        <v>#DIV/0!</v>
      </c>
      <c r="AM35" s="4" t="e">
        <f t="shared" si="13"/>
        <v>#DIV/0!</v>
      </c>
      <c r="AN35" s="4" t="e">
        <f t="shared" si="13"/>
        <v>#DIV/0!</v>
      </c>
      <c r="AO35" s="4" t="e">
        <f t="shared" si="13"/>
        <v>#DIV/0!</v>
      </c>
      <c r="AP35" s="4" t="e">
        <f t="shared" si="13"/>
        <v>#DIV/0!</v>
      </c>
      <c r="AQ35" s="4" t="e">
        <f t="shared" si="13"/>
        <v>#DIV/0!</v>
      </c>
      <c r="AR35" s="4" t="e">
        <f t="shared" si="13"/>
        <v>#DIV/0!</v>
      </c>
    </row>
    <row r="36" spans="1:44" s="1" customFormat="1" x14ac:dyDescent="0.25">
      <c r="B36" s="59" t="s">
        <v>19</v>
      </c>
      <c r="C36" s="60" t="s">
        <v>7</v>
      </c>
      <c r="E36"/>
      <c r="F36" s="61">
        <f>SUM(F34:F35)</f>
        <v>0</v>
      </c>
      <c r="G36" s="61" t="e">
        <f>SUM(G34:G35)</f>
        <v>#DIV/0!</v>
      </c>
      <c r="H36" s="61" t="e">
        <f t="shared" ref="H36:AR36" si="14">SUM(H34:H35)</f>
        <v>#DIV/0!</v>
      </c>
      <c r="I36" s="61" t="e">
        <f t="shared" si="14"/>
        <v>#DIV/0!</v>
      </c>
      <c r="J36" s="61" t="e">
        <f t="shared" si="14"/>
        <v>#DIV/0!</v>
      </c>
      <c r="K36" s="61" t="e">
        <f t="shared" si="14"/>
        <v>#DIV/0!</v>
      </c>
      <c r="L36" s="61" t="e">
        <f t="shared" si="14"/>
        <v>#DIV/0!</v>
      </c>
      <c r="M36" s="61" t="e">
        <f t="shared" si="14"/>
        <v>#DIV/0!</v>
      </c>
      <c r="N36" s="61" t="e">
        <f t="shared" si="14"/>
        <v>#DIV/0!</v>
      </c>
      <c r="O36" s="61" t="e">
        <f t="shared" si="14"/>
        <v>#DIV/0!</v>
      </c>
      <c r="P36" s="61" t="e">
        <f t="shared" si="14"/>
        <v>#DIV/0!</v>
      </c>
      <c r="Q36" s="61" t="e">
        <f t="shared" si="14"/>
        <v>#DIV/0!</v>
      </c>
      <c r="R36" s="61" t="e">
        <f t="shared" si="14"/>
        <v>#DIV/0!</v>
      </c>
      <c r="S36" s="61" t="e">
        <f t="shared" si="14"/>
        <v>#DIV/0!</v>
      </c>
      <c r="T36" s="61" t="e">
        <f t="shared" si="14"/>
        <v>#DIV/0!</v>
      </c>
      <c r="U36" s="61" t="e">
        <f t="shared" si="14"/>
        <v>#DIV/0!</v>
      </c>
      <c r="V36" s="61" t="e">
        <f t="shared" si="14"/>
        <v>#DIV/0!</v>
      </c>
      <c r="W36" s="61" t="e">
        <f t="shared" si="14"/>
        <v>#DIV/0!</v>
      </c>
      <c r="X36" s="61" t="e">
        <f t="shared" si="14"/>
        <v>#DIV/0!</v>
      </c>
      <c r="Y36" s="61" t="e">
        <f t="shared" si="14"/>
        <v>#DIV/0!</v>
      </c>
      <c r="Z36" s="61" t="e">
        <f t="shared" si="14"/>
        <v>#DIV/0!</v>
      </c>
      <c r="AA36" s="61" t="e">
        <f t="shared" si="14"/>
        <v>#DIV/0!</v>
      </c>
      <c r="AB36" s="61" t="e">
        <f t="shared" si="14"/>
        <v>#DIV/0!</v>
      </c>
      <c r="AC36" s="61" t="e">
        <f t="shared" si="14"/>
        <v>#DIV/0!</v>
      </c>
      <c r="AD36" s="61" t="e">
        <f t="shared" si="14"/>
        <v>#DIV/0!</v>
      </c>
      <c r="AE36" s="61" t="e">
        <f t="shared" si="14"/>
        <v>#DIV/0!</v>
      </c>
      <c r="AF36" s="61" t="e">
        <f t="shared" si="14"/>
        <v>#DIV/0!</v>
      </c>
      <c r="AG36" s="61" t="e">
        <f t="shared" si="14"/>
        <v>#DIV/0!</v>
      </c>
      <c r="AH36" s="61" t="e">
        <f t="shared" si="14"/>
        <v>#DIV/0!</v>
      </c>
      <c r="AI36" s="61" t="e">
        <f t="shared" si="14"/>
        <v>#DIV/0!</v>
      </c>
      <c r="AJ36" s="61" t="e">
        <f t="shared" si="14"/>
        <v>#DIV/0!</v>
      </c>
      <c r="AK36" s="61" t="e">
        <f t="shared" si="14"/>
        <v>#DIV/0!</v>
      </c>
      <c r="AL36" s="61" t="e">
        <f t="shared" si="14"/>
        <v>#DIV/0!</v>
      </c>
      <c r="AM36" s="61" t="e">
        <f t="shared" si="14"/>
        <v>#DIV/0!</v>
      </c>
      <c r="AN36" s="61" t="e">
        <f t="shared" si="14"/>
        <v>#DIV/0!</v>
      </c>
      <c r="AO36" s="61" t="e">
        <f t="shared" si="14"/>
        <v>#DIV/0!</v>
      </c>
      <c r="AP36" s="61" t="e">
        <f t="shared" si="14"/>
        <v>#DIV/0!</v>
      </c>
      <c r="AQ36" s="61" t="e">
        <f t="shared" si="14"/>
        <v>#DIV/0!</v>
      </c>
      <c r="AR36" s="61" t="e">
        <f t="shared" si="14"/>
        <v>#DIV/0!</v>
      </c>
    </row>
    <row r="37" spans="1:44" customFormat="1" x14ac:dyDescent="0.25">
      <c r="C37" s="47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44" customFormat="1" x14ac:dyDescent="0.25">
      <c r="A38" s="1" t="s">
        <v>20</v>
      </c>
      <c r="C38" s="60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44" s="1" customFormat="1" x14ac:dyDescent="0.25">
      <c r="B39" s="46" t="s">
        <v>9</v>
      </c>
      <c r="C39" s="47" t="s">
        <v>7</v>
      </c>
      <c r="E39"/>
      <c r="F39" s="4">
        <f>F27</f>
        <v>0</v>
      </c>
      <c r="G39" s="4">
        <f t="shared" ref="G39:AR39" si="15">G27</f>
        <v>0</v>
      </c>
      <c r="H39" s="4">
        <f t="shared" si="15"/>
        <v>0</v>
      </c>
      <c r="I39" s="4">
        <f>I27</f>
        <v>0</v>
      </c>
      <c r="J39" s="4">
        <f t="shared" si="15"/>
        <v>0</v>
      </c>
      <c r="K39" s="4">
        <f t="shared" si="15"/>
        <v>0</v>
      </c>
      <c r="L39" s="4">
        <f t="shared" si="15"/>
        <v>0</v>
      </c>
      <c r="M39" s="4">
        <f t="shared" si="15"/>
        <v>0</v>
      </c>
      <c r="N39" s="4">
        <f t="shared" si="15"/>
        <v>0</v>
      </c>
      <c r="O39" s="4">
        <f t="shared" si="15"/>
        <v>0</v>
      </c>
      <c r="P39" s="4">
        <f t="shared" si="15"/>
        <v>0</v>
      </c>
      <c r="Q39" s="4">
        <f t="shared" si="15"/>
        <v>0</v>
      </c>
      <c r="R39" s="4">
        <f t="shared" si="15"/>
        <v>0</v>
      </c>
      <c r="S39" s="4">
        <f t="shared" si="15"/>
        <v>0</v>
      </c>
      <c r="T39" s="4">
        <f t="shared" si="15"/>
        <v>0</v>
      </c>
      <c r="U39" s="4">
        <f t="shared" si="15"/>
        <v>0</v>
      </c>
      <c r="V39" s="4">
        <f t="shared" si="15"/>
        <v>0</v>
      </c>
      <c r="W39" s="4">
        <f t="shared" si="15"/>
        <v>0</v>
      </c>
      <c r="X39" s="4">
        <f t="shared" si="15"/>
        <v>0</v>
      </c>
      <c r="Y39" s="4">
        <f t="shared" si="15"/>
        <v>0</v>
      </c>
      <c r="Z39" s="4">
        <f t="shared" si="15"/>
        <v>0</v>
      </c>
      <c r="AA39" s="4">
        <f t="shared" si="15"/>
        <v>0</v>
      </c>
      <c r="AB39" s="4">
        <f t="shared" si="15"/>
        <v>0</v>
      </c>
      <c r="AC39" s="4">
        <f t="shared" si="15"/>
        <v>0</v>
      </c>
      <c r="AD39" s="4">
        <f t="shared" si="15"/>
        <v>0</v>
      </c>
      <c r="AE39" s="4">
        <f t="shared" si="15"/>
        <v>0</v>
      </c>
      <c r="AF39" s="4">
        <f t="shared" si="15"/>
        <v>0</v>
      </c>
      <c r="AG39" s="4">
        <f t="shared" si="15"/>
        <v>0</v>
      </c>
      <c r="AH39" s="4">
        <f t="shared" si="15"/>
        <v>0</v>
      </c>
      <c r="AI39" s="4">
        <f t="shared" si="15"/>
        <v>0</v>
      </c>
      <c r="AJ39" s="4">
        <f t="shared" si="15"/>
        <v>0</v>
      </c>
      <c r="AK39" s="4">
        <f t="shared" si="15"/>
        <v>0</v>
      </c>
      <c r="AL39" s="4">
        <f t="shared" si="15"/>
        <v>0</v>
      </c>
      <c r="AM39" s="4">
        <f t="shared" si="15"/>
        <v>0</v>
      </c>
      <c r="AN39" s="4">
        <f t="shared" si="15"/>
        <v>0</v>
      </c>
      <c r="AO39" s="4">
        <f t="shared" si="15"/>
        <v>0</v>
      </c>
      <c r="AP39" s="4">
        <f t="shared" si="15"/>
        <v>0</v>
      </c>
      <c r="AQ39" s="4">
        <f t="shared" si="15"/>
        <v>0</v>
      </c>
      <c r="AR39" s="4">
        <f t="shared" si="15"/>
        <v>0</v>
      </c>
    </row>
    <row r="40" spans="1:44" customFormat="1" x14ac:dyDescent="0.25">
      <c r="B40" t="s">
        <v>21</v>
      </c>
      <c r="C40" s="47" t="s">
        <v>7</v>
      </c>
      <c r="D40" s="61">
        <f>SUM(F40:AR40)</f>
        <v>0</v>
      </c>
      <c r="F40" s="4">
        <f>+F41+F42</f>
        <v>0</v>
      </c>
      <c r="G40" s="4">
        <f t="shared" ref="G40:AR40" si="16">+G41+G42</f>
        <v>0</v>
      </c>
      <c r="H40" s="4">
        <f t="shared" si="16"/>
        <v>0</v>
      </c>
      <c r="I40" s="4">
        <f>+I41+I42</f>
        <v>0</v>
      </c>
      <c r="J40" s="4">
        <f t="shared" si="16"/>
        <v>0</v>
      </c>
      <c r="K40" s="4">
        <f t="shared" si="16"/>
        <v>0</v>
      </c>
      <c r="L40" s="4">
        <f t="shared" si="16"/>
        <v>0</v>
      </c>
      <c r="M40" s="4">
        <f t="shared" si="16"/>
        <v>0</v>
      </c>
      <c r="N40" s="4">
        <f t="shared" si="16"/>
        <v>0</v>
      </c>
      <c r="O40" s="4">
        <f t="shared" si="16"/>
        <v>0</v>
      </c>
      <c r="P40" s="4">
        <f t="shared" si="16"/>
        <v>0</v>
      </c>
      <c r="Q40" s="4">
        <f t="shared" si="16"/>
        <v>0</v>
      </c>
      <c r="R40" s="4">
        <f t="shared" si="16"/>
        <v>0</v>
      </c>
      <c r="S40" s="4">
        <f t="shared" si="16"/>
        <v>0</v>
      </c>
      <c r="T40" s="4">
        <f t="shared" si="16"/>
        <v>0</v>
      </c>
      <c r="U40" s="4">
        <f t="shared" si="16"/>
        <v>0</v>
      </c>
      <c r="V40" s="4">
        <f t="shared" si="16"/>
        <v>0</v>
      </c>
      <c r="W40" s="4">
        <f t="shared" si="16"/>
        <v>0</v>
      </c>
      <c r="X40" s="4">
        <f t="shared" si="16"/>
        <v>0</v>
      </c>
      <c r="Y40" s="4">
        <f t="shared" si="16"/>
        <v>0</v>
      </c>
      <c r="Z40" s="4">
        <f t="shared" si="16"/>
        <v>0</v>
      </c>
      <c r="AA40" s="4">
        <f t="shared" si="16"/>
        <v>0</v>
      </c>
      <c r="AB40" s="4">
        <f t="shared" si="16"/>
        <v>0</v>
      </c>
      <c r="AC40" s="4">
        <f t="shared" si="16"/>
        <v>0</v>
      </c>
      <c r="AD40" s="4">
        <f t="shared" si="16"/>
        <v>0</v>
      </c>
      <c r="AE40" s="4">
        <f t="shared" si="16"/>
        <v>0</v>
      </c>
      <c r="AF40" s="4">
        <f t="shared" si="16"/>
        <v>0</v>
      </c>
      <c r="AG40" s="4">
        <f t="shared" si="16"/>
        <v>0</v>
      </c>
      <c r="AH40" s="4">
        <f t="shared" si="16"/>
        <v>0</v>
      </c>
      <c r="AI40" s="4">
        <f t="shared" si="16"/>
        <v>0</v>
      </c>
      <c r="AJ40" s="4">
        <f t="shared" si="16"/>
        <v>0</v>
      </c>
      <c r="AK40" s="4">
        <f t="shared" si="16"/>
        <v>0</v>
      </c>
      <c r="AL40" s="4">
        <f t="shared" si="16"/>
        <v>0</v>
      </c>
      <c r="AM40" s="4">
        <f t="shared" si="16"/>
        <v>0</v>
      </c>
      <c r="AN40" s="4">
        <f t="shared" si="16"/>
        <v>0</v>
      </c>
      <c r="AO40" s="4">
        <f t="shared" si="16"/>
        <v>0</v>
      </c>
      <c r="AP40" s="4">
        <f t="shared" si="16"/>
        <v>0</v>
      </c>
      <c r="AQ40" s="4">
        <f t="shared" si="16"/>
        <v>0</v>
      </c>
      <c r="AR40" s="4">
        <f t="shared" si="16"/>
        <v>0</v>
      </c>
    </row>
    <row r="41" spans="1:44" customFormat="1" x14ac:dyDescent="0.25">
      <c r="B41" t="s">
        <v>22</v>
      </c>
      <c r="C41" s="47" t="s">
        <v>7</v>
      </c>
      <c r="D41" s="61">
        <f>SUM(F41:AP41)</f>
        <v>0</v>
      </c>
      <c r="F41" s="97">
        <f>-'Funding Gap'!E46/1000000</f>
        <v>0</v>
      </c>
      <c r="G41" s="97">
        <f>-'Funding Gap'!F46/1000000</f>
        <v>0</v>
      </c>
      <c r="H41" s="97">
        <f>-'Funding Gap'!G46/1000000</f>
        <v>0</v>
      </c>
      <c r="I41" s="97">
        <f>-'Funding Gap'!H46/1000000</f>
        <v>0</v>
      </c>
      <c r="J41" s="97">
        <f>-'Funding Gap'!I46/1000000</f>
        <v>0</v>
      </c>
      <c r="K41" s="97">
        <f>-'Funding Gap'!J46/1000000</f>
        <v>0</v>
      </c>
      <c r="L41" s="97">
        <f>-'Funding Gap'!K46/1000000</f>
        <v>0</v>
      </c>
      <c r="M41" s="97">
        <f>-'Funding Gap'!L46/1000000</f>
        <v>0</v>
      </c>
      <c r="N41" s="97">
        <f>-'Funding Gap'!M46/1000000</f>
        <v>0</v>
      </c>
      <c r="O41" s="97">
        <f>-'Funding Gap'!N46/1000000</f>
        <v>0</v>
      </c>
      <c r="P41" s="97">
        <f>-'Funding Gap'!O46/1000000</f>
        <v>0</v>
      </c>
      <c r="Q41" s="97">
        <f>-'Funding Gap'!P46/1000000</f>
        <v>0</v>
      </c>
      <c r="R41" s="97">
        <f>-'Funding Gap'!Q46/1000000</f>
        <v>0</v>
      </c>
      <c r="S41" s="97">
        <f>-'Funding Gap'!R46/1000000</f>
        <v>0</v>
      </c>
      <c r="T41" s="97">
        <f>-'Funding Gap'!S46/1000000</f>
        <v>0</v>
      </c>
      <c r="U41" s="97">
        <f>-'Funding Gap'!T46/1000000</f>
        <v>0</v>
      </c>
      <c r="V41" s="97">
        <f>-'Funding Gap'!U46/1000000</f>
        <v>0</v>
      </c>
      <c r="W41" s="97">
        <f>-'Funding Gap'!V46/1000000</f>
        <v>0</v>
      </c>
      <c r="X41" s="97">
        <f>-'Funding Gap'!W46/1000000</f>
        <v>0</v>
      </c>
      <c r="Y41" s="97">
        <f>-'Funding Gap'!X46/1000000</f>
        <v>0</v>
      </c>
      <c r="Z41" s="97">
        <f>-'Funding Gap'!Y46/1000000</f>
        <v>0</v>
      </c>
      <c r="AA41" s="97">
        <f>-'Funding Gap'!Z46/1000000</f>
        <v>0</v>
      </c>
      <c r="AB41" s="97">
        <f>-'Funding Gap'!AA46/1000000</f>
        <v>0</v>
      </c>
      <c r="AC41" s="97">
        <f>-'Funding Gap'!AB46/1000000</f>
        <v>0</v>
      </c>
      <c r="AD41" s="97">
        <f>-'Funding Gap'!AC46/1000000</f>
        <v>0</v>
      </c>
      <c r="AE41" s="97">
        <f>-'Funding Gap'!AD46/1000000</f>
        <v>0</v>
      </c>
      <c r="AF41" s="97">
        <f>-'Funding Gap'!AE46/1000000</f>
        <v>0</v>
      </c>
      <c r="AG41" s="97">
        <f>-'Funding Gap'!AF46/1000000</f>
        <v>0</v>
      </c>
      <c r="AH41" s="97">
        <f>-'Funding Gap'!AG46/1000000</f>
        <v>0</v>
      </c>
      <c r="AI41" s="97">
        <f>-'Funding Gap'!AH46/1000000</f>
        <v>0</v>
      </c>
      <c r="AJ41" s="97">
        <f>-'Funding Gap'!AI46/1000000</f>
        <v>0</v>
      </c>
      <c r="AK41" s="97">
        <f>-'Funding Gap'!AJ46/1000000</f>
        <v>0</v>
      </c>
      <c r="AL41" s="97">
        <f>-'Funding Gap'!AK46/1000000</f>
        <v>0</v>
      </c>
      <c r="AM41" s="97">
        <f>-'Funding Gap'!AL46/1000000</f>
        <v>0</v>
      </c>
      <c r="AN41" s="97">
        <f>-'Funding Gap'!AM46/1000000</f>
        <v>0</v>
      </c>
      <c r="AO41" s="97">
        <f>-'Funding Gap'!AN46/1000000</f>
        <v>0</v>
      </c>
      <c r="AP41" s="97">
        <f>-'Funding Gap'!AO46/1000000</f>
        <v>0</v>
      </c>
      <c r="AQ41" s="97">
        <f>-'Funding Gap'!AP46/1000000</f>
        <v>0</v>
      </c>
      <c r="AR41" s="97">
        <f>-'Funding Gap'!AQ46/1000000</f>
        <v>0</v>
      </c>
    </row>
    <row r="42" spans="1:44" customFormat="1" x14ac:dyDescent="0.25">
      <c r="B42" t="s">
        <v>23</v>
      </c>
      <c r="C42" s="47" t="s">
        <v>7</v>
      </c>
      <c r="D42" s="64" t="e">
        <f>(D41-D40)/D41</f>
        <v>#DIV/0!</v>
      </c>
      <c r="F42" s="97">
        <f>'Funding Gap'!E47/1000000</f>
        <v>0</v>
      </c>
      <c r="G42" s="97">
        <f>'Funding Gap'!F47/1000000</f>
        <v>0</v>
      </c>
      <c r="H42" s="97">
        <f>'Funding Gap'!G47/1000000</f>
        <v>0</v>
      </c>
      <c r="I42" s="97">
        <f>'Funding Gap'!H47/1000000</f>
        <v>0</v>
      </c>
      <c r="J42" s="97">
        <f>'Funding Gap'!I47/1000000</f>
        <v>0</v>
      </c>
      <c r="K42" s="97">
        <f>'Funding Gap'!J47/1000000</f>
        <v>0</v>
      </c>
      <c r="L42" s="97">
        <f>'Funding Gap'!K47/1000000</f>
        <v>0</v>
      </c>
      <c r="M42" s="97">
        <f>'Funding Gap'!L47/1000000</f>
        <v>0</v>
      </c>
      <c r="N42" s="97">
        <f>'Funding Gap'!M47/1000000</f>
        <v>0</v>
      </c>
      <c r="O42" s="97">
        <f>'Funding Gap'!N47/1000000</f>
        <v>0</v>
      </c>
      <c r="P42" s="97">
        <f>'Funding Gap'!O47/1000000</f>
        <v>0</v>
      </c>
      <c r="Q42" s="97">
        <f>'Funding Gap'!P47/1000000</f>
        <v>0</v>
      </c>
      <c r="R42" s="97">
        <f>'Funding Gap'!Q47/1000000</f>
        <v>0</v>
      </c>
      <c r="S42" s="97">
        <f>'Funding Gap'!R47/1000000</f>
        <v>0</v>
      </c>
      <c r="T42" s="97">
        <f>'Funding Gap'!S47/1000000</f>
        <v>0</v>
      </c>
      <c r="U42" s="97">
        <f>'Funding Gap'!T47/1000000</f>
        <v>0</v>
      </c>
      <c r="V42" s="97">
        <f>'Funding Gap'!U47/1000000</f>
        <v>0</v>
      </c>
      <c r="W42" s="97">
        <f>'Funding Gap'!V47/1000000</f>
        <v>0</v>
      </c>
      <c r="X42" s="97">
        <f>'Funding Gap'!W47/1000000</f>
        <v>0</v>
      </c>
      <c r="Y42" s="97">
        <f>'Funding Gap'!X47/1000000</f>
        <v>0</v>
      </c>
      <c r="Z42" s="97">
        <f>'Funding Gap'!Y47/1000000</f>
        <v>0</v>
      </c>
      <c r="AA42" s="97">
        <f>'Funding Gap'!Z47/1000000</f>
        <v>0</v>
      </c>
      <c r="AB42" s="97">
        <f>'Funding Gap'!AA47/1000000</f>
        <v>0</v>
      </c>
      <c r="AC42" s="97">
        <f>'Funding Gap'!AB47/1000000</f>
        <v>0</v>
      </c>
      <c r="AD42" s="97">
        <f>'Funding Gap'!AC47/1000000</f>
        <v>0</v>
      </c>
      <c r="AE42" s="97">
        <f>'Funding Gap'!AD47/1000000</f>
        <v>0</v>
      </c>
      <c r="AF42" s="97">
        <f>'Funding Gap'!AE47/1000000</f>
        <v>0</v>
      </c>
      <c r="AG42" s="97">
        <f>'Funding Gap'!AF47/1000000</f>
        <v>0</v>
      </c>
      <c r="AH42" s="97">
        <f>'Funding Gap'!AG47/1000000</f>
        <v>0</v>
      </c>
      <c r="AI42" s="97">
        <f>'Funding Gap'!AH47/1000000</f>
        <v>0</v>
      </c>
      <c r="AJ42" s="97">
        <f>'Funding Gap'!AI47/1000000</f>
        <v>0</v>
      </c>
      <c r="AK42" s="97">
        <f>'Funding Gap'!AJ47/1000000</f>
        <v>0</v>
      </c>
      <c r="AL42" s="97">
        <f>'Funding Gap'!AK47/1000000</f>
        <v>0</v>
      </c>
      <c r="AM42" s="97">
        <f>'Funding Gap'!AL47/1000000</f>
        <v>0</v>
      </c>
      <c r="AN42" s="97">
        <f>'Funding Gap'!AM47/1000000</f>
        <v>0</v>
      </c>
      <c r="AO42" s="97">
        <f>'Funding Gap'!AN47/1000000</f>
        <v>0</v>
      </c>
      <c r="AP42" s="97">
        <f>'Funding Gap'!AO47/1000000</f>
        <v>0</v>
      </c>
      <c r="AQ42" s="97">
        <f>'Funding Gap'!AP47/1000000</f>
        <v>0</v>
      </c>
      <c r="AR42" s="97">
        <f>'Funding Gap'!AQ47/1000000</f>
        <v>0</v>
      </c>
    </row>
    <row r="43" spans="1:44" customFormat="1" x14ac:dyDescent="0.25">
      <c r="B43" t="s">
        <v>24</v>
      </c>
      <c r="C43" s="47" t="s">
        <v>25</v>
      </c>
      <c r="D43" s="94">
        <f>'Investment Scenario'!B54</f>
        <v>0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</row>
    <row r="44" spans="1:44" customFormat="1" x14ac:dyDescent="0.25">
      <c r="B44" t="s">
        <v>26</v>
      </c>
      <c r="C44" s="47" t="s">
        <v>7</v>
      </c>
      <c r="F44" s="4">
        <f>MIN(-F30*$D$35,0)</f>
        <v>0</v>
      </c>
      <c r="G44" s="4">
        <f t="shared" ref="G44:AR44" si="17">MIN(-G30*$D$35,0)</f>
        <v>0</v>
      </c>
      <c r="H44" s="4">
        <f t="shared" si="17"/>
        <v>0</v>
      </c>
      <c r="I44" s="4">
        <f t="shared" si="17"/>
        <v>0</v>
      </c>
      <c r="J44" s="4">
        <f t="shared" si="17"/>
        <v>0</v>
      </c>
      <c r="K44" s="4">
        <f t="shared" si="17"/>
        <v>0</v>
      </c>
      <c r="L44" s="4">
        <f t="shared" si="17"/>
        <v>0</v>
      </c>
      <c r="M44" s="4">
        <f t="shared" si="17"/>
        <v>0</v>
      </c>
      <c r="N44" s="4">
        <f t="shared" si="17"/>
        <v>0</v>
      </c>
      <c r="O44" s="4">
        <f t="shared" si="17"/>
        <v>0</v>
      </c>
      <c r="P44" s="4">
        <f t="shared" si="17"/>
        <v>0</v>
      </c>
      <c r="Q44" s="4">
        <f t="shared" si="17"/>
        <v>0</v>
      </c>
      <c r="R44" s="4">
        <f t="shared" si="17"/>
        <v>0</v>
      </c>
      <c r="S44" s="4">
        <f t="shared" si="17"/>
        <v>0</v>
      </c>
      <c r="T44" s="4">
        <f t="shared" si="17"/>
        <v>0</v>
      </c>
      <c r="U44" s="4">
        <f t="shared" si="17"/>
        <v>0</v>
      </c>
      <c r="V44" s="4">
        <f t="shared" si="17"/>
        <v>0</v>
      </c>
      <c r="W44" s="4">
        <f t="shared" si="17"/>
        <v>0</v>
      </c>
      <c r="X44" s="4">
        <f t="shared" si="17"/>
        <v>0</v>
      </c>
      <c r="Y44" s="4">
        <f t="shared" si="17"/>
        <v>0</v>
      </c>
      <c r="Z44" s="4">
        <f t="shared" si="17"/>
        <v>0</v>
      </c>
      <c r="AA44" s="4">
        <f t="shared" si="17"/>
        <v>0</v>
      </c>
      <c r="AB44" s="4">
        <f t="shared" si="17"/>
        <v>0</v>
      </c>
      <c r="AC44" s="4">
        <f t="shared" si="17"/>
        <v>0</v>
      </c>
      <c r="AD44" s="4">
        <f t="shared" si="17"/>
        <v>0</v>
      </c>
      <c r="AE44" s="4">
        <f t="shared" si="17"/>
        <v>0</v>
      </c>
      <c r="AF44" s="4">
        <f t="shared" si="17"/>
        <v>0</v>
      </c>
      <c r="AG44" s="4">
        <f t="shared" si="17"/>
        <v>0</v>
      </c>
      <c r="AH44" s="4">
        <f t="shared" si="17"/>
        <v>0</v>
      </c>
      <c r="AI44" s="4">
        <f t="shared" si="17"/>
        <v>0</v>
      </c>
      <c r="AJ44" s="4">
        <f t="shared" si="17"/>
        <v>0</v>
      </c>
      <c r="AK44" s="4">
        <f t="shared" si="17"/>
        <v>0</v>
      </c>
      <c r="AL44" s="4">
        <f t="shared" si="17"/>
        <v>0</v>
      </c>
      <c r="AM44" s="4">
        <f t="shared" si="17"/>
        <v>0</v>
      </c>
      <c r="AN44" s="4">
        <f t="shared" si="17"/>
        <v>0</v>
      </c>
      <c r="AO44" s="4">
        <f t="shared" si="17"/>
        <v>0</v>
      </c>
      <c r="AP44" s="4">
        <f t="shared" si="17"/>
        <v>0</v>
      </c>
      <c r="AQ44" s="4">
        <f t="shared" si="17"/>
        <v>0</v>
      </c>
      <c r="AR44" s="4">
        <f t="shared" si="17"/>
        <v>0</v>
      </c>
    </row>
    <row r="45" spans="1:44" customFormat="1" x14ac:dyDescent="0.25">
      <c r="B45" s="45" t="s">
        <v>129</v>
      </c>
      <c r="C45" s="170" t="s">
        <v>7</v>
      </c>
      <c r="D45" s="45"/>
      <c r="E45" s="45"/>
      <c r="F45" s="171" t="str">
        <f>IF(F$3&gt;0,SUM(F39,F44),"")</f>
        <v/>
      </c>
      <c r="G45" s="171" t="str">
        <f>IF(G$3&gt;0,SUM(G39,G44),"")</f>
        <v/>
      </c>
      <c r="H45" s="171" t="str">
        <f t="shared" ref="H45:AR45" si="18">IF(H$3&gt;0,SUM(H39,H44),"")</f>
        <v/>
      </c>
      <c r="I45" s="171" t="str">
        <f t="shared" si="18"/>
        <v/>
      </c>
      <c r="J45" s="171" t="str">
        <f t="shared" si="18"/>
        <v/>
      </c>
      <c r="K45" s="171" t="str">
        <f t="shared" si="18"/>
        <v/>
      </c>
      <c r="L45" s="171" t="str">
        <f t="shared" si="18"/>
        <v/>
      </c>
      <c r="M45" s="171" t="str">
        <f t="shared" si="18"/>
        <v/>
      </c>
      <c r="N45" s="171" t="str">
        <f t="shared" si="18"/>
        <v/>
      </c>
      <c r="O45" s="171" t="str">
        <f t="shared" si="18"/>
        <v/>
      </c>
      <c r="P45" s="171" t="str">
        <f t="shared" si="18"/>
        <v/>
      </c>
      <c r="Q45" s="171" t="str">
        <f t="shared" si="18"/>
        <v/>
      </c>
      <c r="R45" s="171" t="str">
        <f t="shared" si="18"/>
        <v/>
      </c>
      <c r="S45" s="171" t="str">
        <f t="shared" si="18"/>
        <v/>
      </c>
      <c r="T45" s="171" t="str">
        <f t="shared" si="18"/>
        <v/>
      </c>
      <c r="U45" s="171" t="str">
        <f t="shared" si="18"/>
        <v/>
      </c>
      <c r="V45" s="171" t="str">
        <f t="shared" si="18"/>
        <v/>
      </c>
      <c r="W45" s="171" t="str">
        <f t="shared" si="18"/>
        <v/>
      </c>
      <c r="X45" s="171" t="str">
        <f t="shared" si="18"/>
        <v/>
      </c>
      <c r="Y45" s="171" t="str">
        <f t="shared" si="18"/>
        <v/>
      </c>
      <c r="Z45" s="171" t="str">
        <f t="shared" si="18"/>
        <v/>
      </c>
      <c r="AA45" s="171" t="str">
        <f t="shared" si="18"/>
        <v/>
      </c>
      <c r="AB45" s="171" t="str">
        <f t="shared" si="18"/>
        <v/>
      </c>
      <c r="AC45" s="171" t="str">
        <f t="shared" si="18"/>
        <v/>
      </c>
      <c r="AD45" s="171" t="str">
        <f t="shared" si="18"/>
        <v/>
      </c>
      <c r="AE45" s="171" t="str">
        <f t="shared" si="18"/>
        <v/>
      </c>
      <c r="AF45" s="171" t="str">
        <f t="shared" si="18"/>
        <v/>
      </c>
      <c r="AG45" s="171" t="str">
        <f t="shared" si="18"/>
        <v/>
      </c>
      <c r="AH45" s="171" t="str">
        <f t="shared" si="18"/>
        <v/>
      </c>
      <c r="AI45" s="171" t="str">
        <f t="shared" si="18"/>
        <v/>
      </c>
      <c r="AJ45" s="171" t="str">
        <f t="shared" si="18"/>
        <v/>
      </c>
      <c r="AK45" s="171" t="str">
        <f t="shared" si="18"/>
        <v/>
      </c>
      <c r="AL45" s="171" t="str">
        <f t="shared" si="18"/>
        <v/>
      </c>
      <c r="AM45" s="171" t="str">
        <f t="shared" si="18"/>
        <v/>
      </c>
      <c r="AN45" s="171" t="str">
        <f t="shared" si="18"/>
        <v/>
      </c>
      <c r="AO45" s="171" t="str">
        <f t="shared" si="18"/>
        <v/>
      </c>
      <c r="AP45" s="171" t="str">
        <f t="shared" si="18"/>
        <v/>
      </c>
      <c r="AQ45" s="171" t="str">
        <f t="shared" si="18"/>
        <v/>
      </c>
      <c r="AR45" s="171" t="str">
        <f t="shared" si="18"/>
        <v/>
      </c>
    </row>
    <row r="46" spans="1:44" customFormat="1" x14ac:dyDescent="0.25">
      <c r="B46" s="45" t="s">
        <v>130</v>
      </c>
      <c r="C46" s="170" t="s">
        <v>7</v>
      </c>
      <c r="D46" s="45"/>
      <c r="E46" s="45"/>
      <c r="F46" s="171" t="str">
        <f>IF(F40=0,"",F40)</f>
        <v/>
      </c>
      <c r="G46" s="171" t="str">
        <f t="shared" ref="G46:AR46" si="19">IF(G40=0,"",G40)</f>
        <v/>
      </c>
      <c r="H46" s="171" t="str">
        <f t="shared" si="19"/>
        <v/>
      </c>
      <c r="I46" s="171" t="str">
        <f t="shared" si="19"/>
        <v/>
      </c>
      <c r="J46" s="171" t="str">
        <f t="shared" si="19"/>
        <v/>
      </c>
      <c r="K46" s="171" t="str">
        <f t="shared" si="19"/>
        <v/>
      </c>
      <c r="L46" s="171" t="str">
        <f t="shared" si="19"/>
        <v/>
      </c>
      <c r="M46" s="171" t="str">
        <f t="shared" si="19"/>
        <v/>
      </c>
      <c r="N46" s="171" t="str">
        <f t="shared" si="19"/>
        <v/>
      </c>
      <c r="O46" s="171" t="str">
        <f t="shared" si="19"/>
        <v/>
      </c>
      <c r="P46" s="171" t="str">
        <f t="shared" si="19"/>
        <v/>
      </c>
      <c r="Q46" s="171" t="str">
        <f t="shared" si="19"/>
        <v/>
      </c>
      <c r="R46" s="171" t="str">
        <f t="shared" si="19"/>
        <v/>
      </c>
      <c r="S46" s="171" t="str">
        <f t="shared" si="19"/>
        <v/>
      </c>
      <c r="T46" s="171" t="str">
        <f t="shared" si="19"/>
        <v/>
      </c>
      <c r="U46" s="171" t="str">
        <f t="shared" si="19"/>
        <v/>
      </c>
      <c r="V46" s="171" t="str">
        <f t="shared" si="19"/>
        <v/>
      </c>
      <c r="W46" s="171" t="str">
        <f t="shared" si="19"/>
        <v/>
      </c>
      <c r="X46" s="171" t="str">
        <f t="shared" si="19"/>
        <v/>
      </c>
      <c r="Y46" s="171" t="str">
        <f t="shared" si="19"/>
        <v/>
      </c>
      <c r="Z46" s="171" t="str">
        <f t="shared" si="19"/>
        <v/>
      </c>
      <c r="AA46" s="171" t="str">
        <f t="shared" si="19"/>
        <v/>
      </c>
      <c r="AB46" s="171" t="str">
        <f t="shared" si="19"/>
        <v/>
      </c>
      <c r="AC46" s="171" t="str">
        <f t="shared" si="19"/>
        <v/>
      </c>
      <c r="AD46" s="171" t="str">
        <f t="shared" si="19"/>
        <v/>
      </c>
      <c r="AE46" s="171" t="str">
        <f t="shared" si="19"/>
        <v/>
      </c>
      <c r="AF46" s="171" t="str">
        <f t="shared" si="19"/>
        <v/>
      </c>
      <c r="AG46" s="171" t="str">
        <f t="shared" si="19"/>
        <v/>
      </c>
      <c r="AH46" s="171" t="str">
        <f t="shared" si="19"/>
        <v/>
      </c>
      <c r="AI46" s="171" t="str">
        <f t="shared" si="19"/>
        <v/>
      </c>
      <c r="AJ46" s="171" t="str">
        <f t="shared" si="19"/>
        <v/>
      </c>
      <c r="AK46" s="171" t="str">
        <f t="shared" si="19"/>
        <v/>
      </c>
      <c r="AL46" s="171" t="str">
        <f t="shared" si="19"/>
        <v/>
      </c>
      <c r="AM46" s="171" t="str">
        <f t="shared" si="19"/>
        <v/>
      </c>
      <c r="AN46" s="171" t="str">
        <f t="shared" si="19"/>
        <v/>
      </c>
      <c r="AO46" s="171" t="str">
        <f t="shared" si="19"/>
        <v/>
      </c>
      <c r="AP46" s="171" t="str">
        <f t="shared" si="19"/>
        <v/>
      </c>
      <c r="AQ46" s="171" t="str">
        <f t="shared" si="19"/>
        <v/>
      </c>
      <c r="AR46" s="171" t="str">
        <f t="shared" si="19"/>
        <v/>
      </c>
    </row>
    <row r="47" spans="1:44" customFormat="1" x14ac:dyDescent="0.25">
      <c r="B47" s="44" t="s">
        <v>131</v>
      </c>
      <c r="C47" s="65" t="s">
        <v>7</v>
      </c>
      <c r="D47" s="44"/>
      <c r="E47" s="44"/>
      <c r="F47" s="66">
        <f>SUM(F45,F46)</f>
        <v>0</v>
      </c>
      <c r="G47" s="66">
        <f t="shared" ref="G47:AR47" si="20">SUM(G45,G46)</f>
        <v>0</v>
      </c>
      <c r="H47" s="66">
        <f t="shared" si="20"/>
        <v>0</v>
      </c>
      <c r="I47" s="66">
        <f t="shared" si="20"/>
        <v>0</v>
      </c>
      <c r="J47" s="66">
        <f>SUM(J45,J46)</f>
        <v>0</v>
      </c>
      <c r="K47" s="66">
        <f t="shared" si="20"/>
        <v>0</v>
      </c>
      <c r="L47" s="66">
        <f t="shared" si="20"/>
        <v>0</v>
      </c>
      <c r="M47" s="66">
        <f t="shared" si="20"/>
        <v>0</v>
      </c>
      <c r="N47" s="66">
        <f t="shared" si="20"/>
        <v>0</v>
      </c>
      <c r="O47" s="66">
        <f t="shared" si="20"/>
        <v>0</v>
      </c>
      <c r="P47" s="66">
        <f t="shared" si="20"/>
        <v>0</v>
      </c>
      <c r="Q47" s="66">
        <f t="shared" si="20"/>
        <v>0</v>
      </c>
      <c r="R47" s="66">
        <f t="shared" si="20"/>
        <v>0</v>
      </c>
      <c r="S47" s="66">
        <f t="shared" si="20"/>
        <v>0</v>
      </c>
      <c r="T47" s="66">
        <f t="shared" si="20"/>
        <v>0</v>
      </c>
      <c r="U47" s="66">
        <f t="shared" si="20"/>
        <v>0</v>
      </c>
      <c r="V47" s="66">
        <f t="shared" si="20"/>
        <v>0</v>
      </c>
      <c r="W47" s="66">
        <f t="shared" si="20"/>
        <v>0</v>
      </c>
      <c r="X47" s="66">
        <f t="shared" si="20"/>
        <v>0</v>
      </c>
      <c r="Y47" s="66">
        <f t="shared" si="20"/>
        <v>0</v>
      </c>
      <c r="Z47" s="66">
        <f t="shared" si="20"/>
        <v>0</v>
      </c>
      <c r="AA47" s="66">
        <f t="shared" si="20"/>
        <v>0</v>
      </c>
      <c r="AB47" s="66">
        <f t="shared" si="20"/>
        <v>0</v>
      </c>
      <c r="AC47" s="66">
        <f t="shared" si="20"/>
        <v>0</v>
      </c>
      <c r="AD47" s="66">
        <f t="shared" si="20"/>
        <v>0</v>
      </c>
      <c r="AE47" s="66">
        <f t="shared" si="20"/>
        <v>0</v>
      </c>
      <c r="AF47" s="66">
        <f t="shared" si="20"/>
        <v>0</v>
      </c>
      <c r="AG47" s="66">
        <f t="shared" si="20"/>
        <v>0</v>
      </c>
      <c r="AH47" s="66">
        <f t="shared" si="20"/>
        <v>0</v>
      </c>
      <c r="AI47" s="66">
        <f t="shared" si="20"/>
        <v>0</v>
      </c>
      <c r="AJ47" s="66">
        <f t="shared" si="20"/>
        <v>0</v>
      </c>
      <c r="AK47" s="66">
        <f t="shared" si="20"/>
        <v>0</v>
      </c>
      <c r="AL47" s="66">
        <f t="shared" si="20"/>
        <v>0</v>
      </c>
      <c r="AM47" s="66">
        <f t="shared" si="20"/>
        <v>0</v>
      </c>
      <c r="AN47" s="66">
        <f t="shared" si="20"/>
        <v>0</v>
      </c>
      <c r="AO47" s="66">
        <f t="shared" si="20"/>
        <v>0</v>
      </c>
      <c r="AP47" s="66">
        <f t="shared" si="20"/>
        <v>0</v>
      </c>
      <c r="AQ47" s="66">
        <f t="shared" si="20"/>
        <v>0</v>
      </c>
      <c r="AR47" s="66">
        <f t="shared" si="20"/>
        <v>0</v>
      </c>
    </row>
    <row r="48" spans="1:44" customFormat="1" ht="15.75" thickBot="1" x14ac:dyDescent="0.3">
      <c r="C48" s="4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2:25" customFormat="1" x14ac:dyDescent="0.25">
      <c r="B49" s="68" t="s">
        <v>27</v>
      </c>
      <c r="C49" s="69" t="s">
        <v>11</v>
      </c>
      <c r="D49" s="93">
        <f>+'Investment Scenario'!B41</f>
        <v>0</v>
      </c>
      <c r="E49" s="16"/>
      <c r="F49" s="16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2:25" customFormat="1" ht="15.75" thickBot="1" x14ac:dyDescent="0.3">
      <c r="B50" s="70" t="s">
        <v>28</v>
      </c>
      <c r="C50" s="71" t="s">
        <v>11</v>
      </c>
      <c r="D50" s="72" t="e">
        <f>IRR(F47:AR47)</f>
        <v>#NUM!</v>
      </c>
      <c r="E50" s="16"/>
      <c r="F50" s="16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2:25" customFormat="1" x14ac:dyDescent="0.25">
      <c r="B51" s="68" t="s">
        <v>29</v>
      </c>
      <c r="C51" s="69" t="s">
        <v>7</v>
      </c>
      <c r="D51" s="73">
        <f>NPV($D$49,F45:AR45)+SUM(F46:AR46)</f>
        <v>0</v>
      </c>
      <c r="E51" s="74"/>
      <c r="F51" s="74"/>
      <c r="G51" s="58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2:25" customFormat="1" ht="15.75" thickBot="1" x14ac:dyDescent="0.3">
      <c r="B52" s="75" t="s">
        <v>29</v>
      </c>
      <c r="C52" s="76" t="s">
        <v>30</v>
      </c>
      <c r="D52" s="77" t="e">
        <f>+D51/'Investment Scenario'!B18</f>
        <v>#DIV/0!</v>
      </c>
      <c r="E52" s="74"/>
      <c r="F52" s="74"/>
      <c r="G52" s="78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2:25" customFormat="1" x14ac:dyDescent="0.25">
      <c r="B53" s="68" t="s">
        <v>31</v>
      </c>
      <c r="C53" s="69" t="s">
        <v>7</v>
      </c>
      <c r="D53" s="79">
        <f>SUM(F47:AR47)</f>
        <v>0</v>
      </c>
      <c r="E53" s="27"/>
      <c r="F53" s="27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2:25" customFormat="1" ht="15.75" thickBot="1" x14ac:dyDescent="0.3">
      <c r="B54" s="75" t="s">
        <v>31</v>
      </c>
      <c r="C54" s="76" t="s">
        <v>30</v>
      </c>
      <c r="D54" s="80" t="e">
        <f>+D53/'Investment Scenario'!B18</f>
        <v>#DIV/0!</v>
      </c>
      <c r="E54" s="27"/>
      <c r="F54" s="27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2:25" customFormat="1" x14ac:dyDescent="0.25">
      <c r="B55" s="68" t="s">
        <v>32</v>
      </c>
      <c r="C55" s="69" t="s">
        <v>7</v>
      </c>
      <c r="D55" s="79" t="e">
        <f>+SUM(F19:AR19)/D43</f>
        <v>#DIV/0!</v>
      </c>
      <c r="E55" s="27"/>
      <c r="F55" s="27"/>
    </row>
    <row r="56" spans="2:25" customFormat="1" ht="15.75" thickBot="1" x14ac:dyDescent="0.3">
      <c r="B56" s="75" t="s">
        <v>32</v>
      </c>
      <c r="C56" s="76" t="s">
        <v>30</v>
      </c>
      <c r="D56" s="80" t="e">
        <f>+D55/'Investment Scenario'!B18</f>
        <v>#DIV/0!</v>
      </c>
      <c r="E56" s="27"/>
    </row>
    <row r="57" spans="2:25" customFormat="1" x14ac:dyDescent="0.25">
      <c r="B57" s="1"/>
      <c r="C57" s="60"/>
      <c r="D57" s="60"/>
      <c r="E57" s="60"/>
      <c r="F57" s="60"/>
    </row>
    <row r="58" spans="2:25" x14ac:dyDescent="0.25">
      <c r="B58" s="81"/>
      <c r="C58" s="82"/>
      <c r="D58" s="82"/>
      <c r="E58" s="82"/>
      <c r="F58" s="82"/>
    </row>
    <row r="59" spans="2:25" x14ac:dyDescent="0.25">
      <c r="B59" s="81"/>
      <c r="C59" s="82"/>
      <c r="D59" s="82"/>
      <c r="E59" s="82"/>
      <c r="F59" s="82"/>
    </row>
    <row r="60" spans="2:25" x14ac:dyDescent="0.25">
      <c r="B60" s="81"/>
      <c r="C60" s="82"/>
      <c r="D60" s="82"/>
      <c r="E60" s="82"/>
      <c r="F60" s="82"/>
    </row>
    <row r="61" spans="2:25" x14ac:dyDescent="0.25">
      <c r="B61" s="81"/>
      <c r="C61" s="82"/>
      <c r="D61" s="82"/>
      <c r="E61" s="82"/>
      <c r="F61" s="82"/>
    </row>
    <row r="62" spans="2:25" x14ac:dyDescent="0.25">
      <c r="B62" s="81"/>
      <c r="C62" s="82"/>
      <c r="D62" s="82"/>
      <c r="E62" s="82"/>
      <c r="F62" s="82"/>
    </row>
    <row r="63" spans="2:25" x14ac:dyDescent="0.25">
      <c r="B63" s="81"/>
      <c r="C63" s="82"/>
      <c r="D63" s="82"/>
      <c r="E63" s="82"/>
      <c r="F63" s="82"/>
    </row>
    <row r="64" spans="2:25" x14ac:dyDescent="0.25">
      <c r="B64" s="81"/>
      <c r="C64" s="82"/>
      <c r="D64" s="82"/>
      <c r="E64" s="82"/>
      <c r="F64" s="82"/>
    </row>
    <row r="65" spans="2:44" x14ac:dyDescent="0.25">
      <c r="B65" s="81"/>
      <c r="C65" s="82"/>
      <c r="D65" s="82"/>
      <c r="E65" s="82"/>
      <c r="F65" s="82"/>
    </row>
    <row r="66" spans="2:44" x14ac:dyDescent="0.25">
      <c r="B66" s="81"/>
      <c r="C66" s="82"/>
      <c r="D66" s="82"/>
      <c r="E66" s="82"/>
      <c r="F66" s="82"/>
    </row>
    <row r="67" spans="2:44" x14ac:dyDescent="0.25">
      <c r="B67" s="81"/>
      <c r="C67" s="82"/>
      <c r="D67" s="82"/>
      <c r="E67" s="82"/>
      <c r="F67" s="82"/>
    </row>
    <row r="68" spans="2:44" x14ac:dyDescent="0.25">
      <c r="B68" s="81"/>
      <c r="C68" s="82"/>
      <c r="D68" s="82"/>
      <c r="E68" s="82"/>
      <c r="F68" s="82"/>
    </row>
    <row r="69" spans="2:44" x14ac:dyDescent="0.25">
      <c r="B69" s="81"/>
      <c r="C69" s="82"/>
      <c r="D69" s="82"/>
      <c r="E69" s="82"/>
      <c r="F69" s="82"/>
    </row>
    <row r="70" spans="2:44" s="84" customFormat="1" x14ac:dyDescent="0.25">
      <c r="B70" s="85"/>
      <c r="C70" s="86"/>
      <c r="D70" s="86"/>
      <c r="E70" s="86"/>
      <c r="F70" s="86"/>
    </row>
    <row r="71" spans="2:44" s="84" customFormat="1" x14ac:dyDescent="0.25">
      <c r="B71" s="85"/>
      <c r="C71" s="86"/>
      <c r="D71" s="86"/>
      <c r="E71" s="86"/>
    </row>
    <row r="72" spans="2:44" s="84" customFormat="1" x14ac:dyDescent="0.25">
      <c r="B72" s="87"/>
      <c r="C72" s="86"/>
    </row>
    <row r="73" spans="2:44" s="84" customFormat="1" x14ac:dyDescent="0.25">
      <c r="B73" s="100"/>
      <c r="C73" s="90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</row>
    <row r="74" spans="2:44" s="84" customFormat="1" x14ac:dyDescent="0.25">
      <c r="B74" s="100"/>
      <c r="C74" s="90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</row>
    <row r="75" spans="2:44" s="84" customFormat="1" x14ac:dyDescent="0.25">
      <c r="B75" s="100"/>
      <c r="C75" s="90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</row>
    <row r="76" spans="2:44" s="84" customFormat="1" x14ac:dyDescent="0.25">
      <c r="B76" s="102"/>
      <c r="C76" s="90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</row>
    <row r="77" spans="2:44" s="84" customFormat="1" x14ac:dyDescent="0.25">
      <c r="B77" s="102"/>
      <c r="C77" s="90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</row>
    <row r="78" spans="2:44" s="84" customFormat="1" x14ac:dyDescent="0.25">
      <c r="B78" s="88"/>
      <c r="C78" s="90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</row>
    <row r="79" spans="2:44" s="84" customFormat="1" x14ac:dyDescent="0.25">
      <c r="C79" s="90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</row>
    <row r="80" spans="2:44" s="84" customFormat="1" x14ac:dyDescent="0.25">
      <c r="B80" s="88"/>
      <c r="C80" s="90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</row>
    <row r="81" spans="1:44" s="84" customFormat="1" x14ac:dyDescent="0.25">
      <c r="C81" s="90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</row>
    <row r="82" spans="1:44" s="84" customFormat="1" x14ac:dyDescent="0.25">
      <c r="A82" s="85"/>
      <c r="C82" s="90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</row>
    <row r="83" spans="1:44" s="84" customFormat="1" x14ac:dyDescent="0.25">
      <c r="C83" s="90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</row>
    <row r="84" spans="1:44" s="84" customFormat="1" x14ac:dyDescent="0.25">
      <c r="C84" s="90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</row>
    <row r="85" spans="1:44" s="84" customFormat="1" x14ac:dyDescent="0.25">
      <c r="C85" s="90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</row>
    <row r="86" spans="1:44" s="84" customFormat="1" x14ac:dyDescent="0.25">
      <c r="C86" s="90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</row>
    <row r="87" spans="1:44" s="84" customFormat="1" x14ac:dyDescent="0.25">
      <c r="C87" s="90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</row>
    <row r="88" spans="1:44" s="84" customFormat="1" x14ac:dyDescent="0.25">
      <c r="A88" s="85"/>
      <c r="C88" s="90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</row>
    <row r="89" spans="1:44" s="84" customFormat="1" x14ac:dyDescent="0.25">
      <c r="C89" s="90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</row>
    <row r="90" spans="1:44" s="84" customFormat="1" x14ac:dyDescent="0.25">
      <c r="C90" s="90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</row>
    <row r="91" spans="1:44" s="84" customFormat="1" x14ac:dyDescent="0.25">
      <c r="C91" s="90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</row>
    <row r="92" spans="1:44" s="84" customFormat="1" x14ac:dyDescent="0.25">
      <c r="C92" s="90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</row>
    <row r="93" spans="1:44" s="84" customFormat="1" x14ac:dyDescent="0.25">
      <c r="C93" s="90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</row>
    <row r="94" spans="1:44" s="84" customFormat="1" x14ac:dyDescent="0.25">
      <c r="B94" s="85"/>
      <c r="C94" s="86"/>
      <c r="D94" s="85"/>
      <c r="E94" s="85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</row>
    <row r="95" spans="1:44" s="84" customFormat="1" x14ac:dyDescent="0.25">
      <c r="B95" s="89"/>
      <c r="C95" s="86"/>
      <c r="D95" s="85"/>
      <c r="E95" s="85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</row>
    <row r="96" spans="1:44" s="84" customFormat="1" x14ac:dyDescent="0.25">
      <c r="A96" s="89"/>
      <c r="B96" s="88"/>
      <c r="C96" s="90"/>
      <c r="D96" s="105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</row>
    <row r="97" spans="1:44" s="84" customFormat="1" x14ac:dyDescent="0.25">
      <c r="B97" s="85"/>
      <c r="C97" s="86"/>
      <c r="D97" s="85"/>
      <c r="E97" s="85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</row>
    <row r="98" spans="1:44" s="84" customFormat="1" x14ac:dyDescent="0.25">
      <c r="C98" s="86"/>
      <c r="D98" s="91"/>
      <c r="E98" s="85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</row>
    <row r="99" spans="1:44" s="84" customFormat="1" x14ac:dyDescent="0.25">
      <c r="C99" s="86"/>
      <c r="D99" s="105"/>
      <c r="E99" s="85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</row>
    <row r="100" spans="1:44" s="84" customFormat="1" x14ac:dyDescent="0.25">
      <c r="C100" s="86"/>
      <c r="E100" s="91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</row>
    <row r="101" spans="1:44" s="84" customFormat="1" x14ac:dyDescent="0.25">
      <c r="C101" s="86"/>
      <c r="D101" s="85"/>
      <c r="E101" s="85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</row>
    <row r="102" spans="1:44" s="84" customFormat="1" x14ac:dyDescent="0.25">
      <c r="C102" s="86"/>
      <c r="D102" s="103"/>
      <c r="E102" s="103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</row>
    <row r="103" spans="1:44" s="84" customFormat="1" x14ac:dyDescent="0.25">
      <c r="B103" s="85"/>
      <c r="C103" s="86"/>
      <c r="D103" s="85"/>
      <c r="E103" s="85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</row>
    <row r="104" spans="1:44" s="84" customFormat="1" x14ac:dyDescent="0.25">
      <c r="C104" s="90"/>
      <c r="D104" s="91"/>
      <c r="E104" s="91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</row>
    <row r="105" spans="1:44" s="84" customFormat="1" x14ac:dyDescent="0.25">
      <c r="B105" s="85"/>
      <c r="C105" s="86"/>
      <c r="D105" s="85"/>
      <c r="E105" s="85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</row>
    <row r="106" spans="1:44" s="84" customFormat="1" x14ac:dyDescent="0.25">
      <c r="C106" s="90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</row>
    <row r="107" spans="1:44" s="84" customFormat="1" x14ac:dyDescent="0.25">
      <c r="A107" s="85"/>
      <c r="C107" s="86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</row>
    <row r="108" spans="1:44" s="84" customFormat="1" x14ac:dyDescent="0.25">
      <c r="C108" s="90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</row>
    <row r="109" spans="1:44" s="84" customFormat="1" x14ac:dyDescent="0.25">
      <c r="C109" s="90"/>
      <c r="D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</row>
    <row r="110" spans="1:44" s="84" customFormat="1" x14ac:dyDescent="0.25">
      <c r="C110" s="90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</row>
    <row r="111" spans="1:44" s="84" customFormat="1" x14ac:dyDescent="0.25">
      <c r="C111" s="90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</row>
    <row r="112" spans="1:44" s="84" customFormat="1" x14ac:dyDescent="0.25">
      <c r="B112" s="85"/>
      <c r="C112" s="86"/>
      <c r="D112" s="85"/>
      <c r="E112" s="85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</row>
    <row r="113" s="84" customFormat="1" x14ac:dyDescent="0.25"/>
    <row r="114" s="84" customFormat="1" x14ac:dyDescent="0.25"/>
    <row r="115" s="84" customFormat="1" x14ac:dyDescent="0.25"/>
    <row r="116" s="84" customFormat="1" x14ac:dyDescent="0.25"/>
  </sheetData>
  <sheetProtection password="CD97" sheet="1" insertRows="0"/>
  <conditionalFormatting sqref="F1:AR25">
    <cfRule type="expression" dxfId="1" priority="1">
      <formula>F$3=0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S117"/>
  <sheetViews>
    <sheetView showGridLines="0" zoomScale="80" zoomScaleNormal="80" workbookViewId="0">
      <pane ySplit="1" topLeftCell="A2" activePane="bottomLeft" state="frozen"/>
      <selection activeCell="K32" sqref="K32"/>
      <selection pane="bottomLeft" activeCell="B36" sqref="B36"/>
    </sheetView>
  </sheetViews>
  <sheetFormatPr defaultColWidth="0" defaultRowHeight="15" x14ac:dyDescent="0.25"/>
  <cols>
    <col min="1" max="1" width="3" style="83" customWidth="1"/>
    <col min="2" max="2" width="75" style="83" customWidth="1"/>
    <col min="3" max="3" width="10.7109375" style="83" bestFit="1" customWidth="1"/>
    <col min="4" max="4" width="18.5703125" style="83" customWidth="1"/>
    <col min="5" max="5" width="3.28515625" style="83" customWidth="1"/>
    <col min="6" max="25" width="10.42578125" style="83" customWidth="1"/>
    <col min="26" max="44" width="9.140625" style="83" customWidth="1"/>
    <col min="45" max="45" width="3.42578125" style="83" customWidth="1"/>
    <col min="46" max="16384" width="9.140625" style="83" hidden="1"/>
  </cols>
  <sheetData>
    <row r="1" spans="1:44" customFormat="1" x14ac:dyDescent="0.25">
      <c r="B1" s="44" t="s">
        <v>115</v>
      </c>
      <c r="C1" s="45"/>
      <c r="D1" s="45"/>
      <c r="E1" s="45"/>
      <c r="F1" s="186">
        <f>'Investment Scenario'!E14</f>
        <v>0</v>
      </c>
      <c r="G1" s="186">
        <f>'Investment Scenario'!F14</f>
        <v>1</v>
      </c>
      <c r="H1" s="186">
        <f>'Investment Scenario'!G14</f>
        <v>2</v>
      </c>
      <c r="I1" s="186">
        <f>'Investment Scenario'!H14</f>
        <v>3</v>
      </c>
      <c r="J1" s="186">
        <f>'Investment Scenario'!I14</f>
        <v>4</v>
      </c>
      <c r="K1" s="186">
        <f>'Investment Scenario'!J14</f>
        <v>5</v>
      </c>
      <c r="L1" s="186">
        <f>'Investment Scenario'!K14</f>
        <v>6</v>
      </c>
      <c r="M1" s="186">
        <f>'Investment Scenario'!L14</f>
        <v>7</v>
      </c>
      <c r="N1" s="186">
        <f>'Investment Scenario'!M14</f>
        <v>8</v>
      </c>
      <c r="O1" s="186">
        <f>'Investment Scenario'!N14</f>
        <v>9</v>
      </c>
      <c r="P1" s="186">
        <f>'Investment Scenario'!O14</f>
        <v>10</v>
      </c>
      <c r="Q1" s="186">
        <f>'Investment Scenario'!P14</f>
        <v>11</v>
      </c>
      <c r="R1" s="186">
        <f>'Investment Scenario'!Q14</f>
        <v>12</v>
      </c>
      <c r="S1" s="186">
        <f>'Investment Scenario'!R14</f>
        <v>13</v>
      </c>
      <c r="T1" s="186">
        <f>'Investment Scenario'!S14</f>
        <v>14</v>
      </c>
      <c r="U1" s="186">
        <f>'Investment Scenario'!T14</f>
        <v>15</v>
      </c>
      <c r="V1" s="186">
        <f>'Investment Scenario'!U14</f>
        <v>16</v>
      </c>
      <c r="W1" s="186">
        <f>'Investment Scenario'!V14</f>
        <v>17</v>
      </c>
      <c r="X1" s="186">
        <f>'Investment Scenario'!W14</f>
        <v>18</v>
      </c>
      <c r="Y1" s="186">
        <f>'Investment Scenario'!X14</f>
        <v>19</v>
      </c>
      <c r="Z1" s="186">
        <f>'Investment Scenario'!Y14</f>
        <v>20</v>
      </c>
      <c r="AA1" s="186">
        <f>'Investment Scenario'!Z14</f>
        <v>21</v>
      </c>
      <c r="AB1" s="186">
        <f>'Investment Scenario'!AA14</f>
        <v>22</v>
      </c>
      <c r="AC1" s="186">
        <f>'Investment Scenario'!AB14</f>
        <v>23</v>
      </c>
      <c r="AD1" s="186">
        <f>'Investment Scenario'!AC14</f>
        <v>24</v>
      </c>
      <c r="AE1" s="186">
        <f>'Investment Scenario'!AD14</f>
        <v>25</v>
      </c>
      <c r="AF1" s="186">
        <f>'Investment Scenario'!AE14</f>
        <v>26</v>
      </c>
      <c r="AG1" s="186">
        <f>'Investment Scenario'!AF14</f>
        <v>27</v>
      </c>
      <c r="AH1" s="186">
        <f>'Investment Scenario'!AG14</f>
        <v>28</v>
      </c>
      <c r="AI1" s="186">
        <f>'Investment Scenario'!AH14</f>
        <v>29</v>
      </c>
      <c r="AJ1" s="186">
        <f>'Investment Scenario'!AI14</f>
        <v>30</v>
      </c>
      <c r="AK1" s="186">
        <f>'Investment Scenario'!AJ14</f>
        <v>31</v>
      </c>
      <c r="AL1" s="186">
        <f>'Investment Scenario'!AK14</f>
        <v>32</v>
      </c>
      <c r="AM1" s="186">
        <f>'Investment Scenario'!AL14</f>
        <v>33</v>
      </c>
      <c r="AN1" s="186">
        <f>'Investment Scenario'!AM14</f>
        <v>34</v>
      </c>
      <c r="AO1" s="186">
        <f>'Investment Scenario'!AN14</f>
        <v>35</v>
      </c>
      <c r="AP1" s="186">
        <f>'Investment Scenario'!AO14</f>
        <v>36</v>
      </c>
      <c r="AQ1" s="186">
        <f>'Investment Scenario'!AP14</f>
        <v>37</v>
      </c>
      <c r="AR1" s="186">
        <f>'Investment Scenario'!AQ14</f>
        <v>38</v>
      </c>
    </row>
    <row r="2" spans="1:44" customFormat="1" x14ac:dyDescent="0.25">
      <c r="B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customFormat="1" x14ac:dyDescent="0.25">
      <c r="B3" s="46" t="s">
        <v>4</v>
      </c>
      <c r="C3" s="47" t="s">
        <v>116</v>
      </c>
      <c r="F3" s="4">
        <f>'Investment Scenario'!E16</f>
        <v>0</v>
      </c>
      <c r="G3" s="4">
        <f>'Investment Scenario'!F16</f>
        <v>0</v>
      </c>
      <c r="H3" s="4">
        <f>'Investment Scenario'!G16</f>
        <v>0</v>
      </c>
      <c r="I3" s="4">
        <f>'Investment Scenario'!H16</f>
        <v>0</v>
      </c>
      <c r="J3" s="4">
        <f>'Investment Scenario'!I16</f>
        <v>0</v>
      </c>
      <c r="K3" s="4">
        <f>'Investment Scenario'!J16</f>
        <v>0</v>
      </c>
      <c r="L3" s="4">
        <f>'Investment Scenario'!K16</f>
        <v>0</v>
      </c>
      <c r="M3" s="4">
        <f>'Investment Scenario'!L16</f>
        <v>0</v>
      </c>
      <c r="N3" s="4">
        <f>'Investment Scenario'!M16</f>
        <v>0</v>
      </c>
      <c r="O3" s="4">
        <f>'Investment Scenario'!N16</f>
        <v>0</v>
      </c>
      <c r="P3" s="4">
        <f>'Investment Scenario'!O16</f>
        <v>0</v>
      </c>
      <c r="Q3" s="4">
        <f>'Investment Scenario'!P16</f>
        <v>0</v>
      </c>
      <c r="R3" s="4">
        <f>'Investment Scenario'!Q16</f>
        <v>0</v>
      </c>
      <c r="S3" s="4">
        <f>'Investment Scenario'!R16</f>
        <v>0</v>
      </c>
      <c r="T3" s="4">
        <f>'Investment Scenario'!S16</f>
        <v>0</v>
      </c>
      <c r="U3" s="4">
        <f>'Investment Scenario'!T16</f>
        <v>0</v>
      </c>
      <c r="V3" s="4">
        <f>'Investment Scenario'!U16</f>
        <v>0</v>
      </c>
      <c r="W3" s="4">
        <f>'Investment Scenario'!V16</f>
        <v>0</v>
      </c>
      <c r="X3" s="4">
        <f>'Investment Scenario'!W16</f>
        <v>0</v>
      </c>
      <c r="Y3" s="4">
        <f>'Investment Scenario'!X16</f>
        <v>0</v>
      </c>
      <c r="Z3" s="4">
        <f>'Investment Scenario'!Y16</f>
        <v>0</v>
      </c>
      <c r="AA3" s="4">
        <f>'Investment Scenario'!Z16</f>
        <v>0</v>
      </c>
      <c r="AB3" s="4">
        <f>'Investment Scenario'!AA16</f>
        <v>0</v>
      </c>
      <c r="AC3" s="4">
        <f>'Investment Scenario'!AB16</f>
        <v>0</v>
      </c>
      <c r="AD3" s="4">
        <f>'Investment Scenario'!AC16</f>
        <v>0</v>
      </c>
      <c r="AE3" s="4">
        <f>'Investment Scenario'!AD16</f>
        <v>0</v>
      </c>
      <c r="AF3" s="4">
        <f>'Investment Scenario'!AE16</f>
        <v>0</v>
      </c>
      <c r="AG3" s="4">
        <f>'Investment Scenario'!AF16</f>
        <v>0</v>
      </c>
      <c r="AH3" s="4">
        <f>'Investment Scenario'!AG16</f>
        <v>0</v>
      </c>
      <c r="AI3" s="4">
        <f>'Investment Scenario'!AH16</f>
        <v>0</v>
      </c>
      <c r="AJ3" s="4">
        <f>'Investment Scenario'!AI16</f>
        <v>0</v>
      </c>
      <c r="AK3" s="4">
        <f>'Investment Scenario'!AJ16</f>
        <v>0</v>
      </c>
      <c r="AL3" s="4">
        <f>'Investment Scenario'!AK16</f>
        <v>0</v>
      </c>
      <c r="AM3" s="4">
        <f>'Investment Scenario'!AL16</f>
        <v>0</v>
      </c>
      <c r="AN3" s="4">
        <f>'Investment Scenario'!AM16</f>
        <v>0</v>
      </c>
      <c r="AO3" s="4">
        <f>'Investment Scenario'!AN16</f>
        <v>0</v>
      </c>
      <c r="AP3" s="4">
        <f>'Investment Scenario'!AO16</f>
        <v>0</v>
      </c>
      <c r="AQ3" s="4">
        <f>'Investment Scenario'!AP16</f>
        <v>0</v>
      </c>
      <c r="AR3" s="4">
        <f>'Investment Scenario'!AQ16</f>
        <v>0</v>
      </c>
    </row>
    <row r="4" spans="1:44" customFormat="1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44" customFormat="1" x14ac:dyDescent="0.25">
      <c r="B5" s="109" t="s">
        <v>165</v>
      </c>
      <c r="C5" s="47" t="s">
        <v>6</v>
      </c>
      <c r="D5" s="48"/>
      <c r="E5" s="49"/>
      <c r="F5" s="3" t="str">
        <f>IF(F$3&gt;0,FinAnalysis_INVESTMENT!F5-FinAnalysis_COUNTERFACTUAL!F5,"")</f>
        <v/>
      </c>
      <c r="G5" s="3" t="str">
        <f>IF(G$3&gt;0,FinAnalysis_INVESTMENT!G5-FinAnalysis_COUNTERFACTUAL!G5,"")</f>
        <v/>
      </c>
      <c r="H5" s="3" t="str">
        <f>IF(H$3&gt;0,FinAnalysis_INVESTMENT!H5-FinAnalysis_COUNTERFACTUAL!H5,"")</f>
        <v/>
      </c>
      <c r="I5" s="3" t="str">
        <f>IF(I$3&gt;0,FinAnalysis_INVESTMENT!I5-FinAnalysis_COUNTERFACTUAL!I5,"")</f>
        <v/>
      </c>
      <c r="J5" s="3" t="str">
        <f>IF(J$3&gt;0,FinAnalysis_INVESTMENT!J5-FinAnalysis_COUNTERFACTUAL!J5,"")</f>
        <v/>
      </c>
      <c r="K5" s="3" t="str">
        <f>IF(K$3&gt;0,FinAnalysis_INVESTMENT!K5-FinAnalysis_COUNTERFACTUAL!K5,"")</f>
        <v/>
      </c>
      <c r="L5" s="3" t="str">
        <f>IF(L$3&gt;0,FinAnalysis_INVESTMENT!L5-FinAnalysis_COUNTERFACTUAL!L5,"")</f>
        <v/>
      </c>
      <c r="M5" s="3" t="str">
        <f>IF(M$3&gt;0,FinAnalysis_INVESTMENT!M5-FinAnalysis_COUNTERFACTUAL!M5,"")</f>
        <v/>
      </c>
      <c r="N5" s="3" t="str">
        <f>IF(N$3&gt;0,FinAnalysis_INVESTMENT!N5-FinAnalysis_COUNTERFACTUAL!N5,"")</f>
        <v/>
      </c>
      <c r="O5" s="3" t="str">
        <f>IF(O$3&gt;0,FinAnalysis_INVESTMENT!O5-FinAnalysis_COUNTERFACTUAL!O5,"")</f>
        <v/>
      </c>
      <c r="P5" s="3" t="str">
        <f>IF(P$3&gt;0,FinAnalysis_INVESTMENT!P5-FinAnalysis_COUNTERFACTUAL!P5,"")</f>
        <v/>
      </c>
      <c r="Q5" s="3" t="str">
        <f>IF(Q$3&gt;0,FinAnalysis_INVESTMENT!Q5-FinAnalysis_COUNTERFACTUAL!Q5,"")</f>
        <v/>
      </c>
      <c r="R5" s="3" t="str">
        <f>IF(R$3&gt;0,FinAnalysis_INVESTMENT!R5-FinAnalysis_COUNTERFACTUAL!R5,"")</f>
        <v/>
      </c>
      <c r="S5" s="3" t="str">
        <f>IF(S$3&gt;0,FinAnalysis_INVESTMENT!S5-FinAnalysis_COUNTERFACTUAL!S5,"")</f>
        <v/>
      </c>
      <c r="T5" s="3" t="str">
        <f>IF(T$3&gt;0,FinAnalysis_INVESTMENT!T5-FinAnalysis_COUNTERFACTUAL!T5,"")</f>
        <v/>
      </c>
      <c r="U5" s="3" t="str">
        <f>IF(U$3&gt;0,FinAnalysis_INVESTMENT!U5-FinAnalysis_COUNTERFACTUAL!U5,"")</f>
        <v/>
      </c>
      <c r="V5" s="3" t="str">
        <f>IF(V$3&gt;0,FinAnalysis_INVESTMENT!V5-FinAnalysis_COUNTERFACTUAL!V5,"")</f>
        <v/>
      </c>
      <c r="W5" s="3" t="str">
        <f>IF(W$3&gt;0,FinAnalysis_INVESTMENT!W5-FinAnalysis_COUNTERFACTUAL!W5,"")</f>
        <v/>
      </c>
      <c r="X5" s="3" t="str">
        <f>IF(X$3&gt;0,FinAnalysis_INVESTMENT!X5-FinAnalysis_COUNTERFACTUAL!X5,"")</f>
        <v/>
      </c>
      <c r="Y5" s="3" t="str">
        <f>IF(Y$3&gt;0,FinAnalysis_INVESTMENT!Y5-FinAnalysis_COUNTERFACTUAL!Y5,"")</f>
        <v/>
      </c>
      <c r="Z5" s="3" t="str">
        <f>IF(Z$3&gt;0,FinAnalysis_INVESTMENT!Z5-FinAnalysis_COUNTERFACTUAL!Z5,"")</f>
        <v/>
      </c>
      <c r="AA5" s="3" t="str">
        <f>IF(AA$3&gt;0,FinAnalysis_INVESTMENT!AA5-FinAnalysis_COUNTERFACTUAL!AA5,"")</f>
        <v/>
      </c>
      <c r="AB5" s="3" t="str">
        <f>IF(AB$3&gt;0,FinAnalysis_INVESTMENT!AB5-FinAnalysis_COUNTERFACTUAL!AB5,"")</f>
        <v/>
      </c>
      <c r="AC5" s="3" t="str">
        <f>IF(AC$3&gt;0,FinAnalysis_INVESTMENT!AC5-FinAnalysis_COUNTERFACTUAL!AC5,"")</f>
        <v/>
      </c>
      <c r="AD5" s="3" t="str">
        <f>IF(AD$3&gt;0,FinAnalysis_INVESTMENT!AD5-FinAnalysis_COUNTERFACTUAL!AD5,"")</f>
        <v/>
      </c>
      <c r="AE5" s="3" t="str">
        <f>IF(AE$3&gt;0,FinAnalysis_INVESTMENT!AE5-FinAnalysis_COUNTERFACTUAL!AE5,"")</f>
        <v/>
      </c>
      <c r="AF5" s="3" t="str">
        <f>IF(AF$3&gt;0,FinAnalysis_INVESTMENT!AF5-FinAnalysis_COUNTERFACTUAL!AF5,"")</f>
        <v/>
      </c>
      <c r="AG5" s="3" t="str">
        <f>IF(AG$3&gt;0,FinAnalysis_INVESTMENT!AG5-FinAnalysis_COUNTERFACTUAL!AG5,"")</f>
        <v/>
      </c>
      <c r="AH5" s="3" t="str">
        <f>IF(AH$3&gt;0,FinAnalysis_INVESTMENT!AH5-FinAnalysis_COUNTERFACTUAL!AH5,"")</f>
        <v/>
      </c>
      <c r="AI5" s="3" t="str">
        <f>IF(AI$3&gt;0,FinAnalysis_INVESTMENT!AI5-FinAnalysis_COUNTERFACTUAL!AI5,"")</f>
        <v/>
      </c>
      <c r="AJ5" s="3" t="str">
        <f>IF(AJ$3&gt;0,FinAnalysis_INVESTMENT!AJ5-FinAnalysis_COUNTERFACTUAL!AJ5,"")</f>
        <v/>
      </c>
      <c r="AK5" s="3" t="str">
        <f>IF(AK$3&gt;0,FinAnalysis_INVESTMENT!AK5-FinAnalysis_COUNTERFACTUAL!AK5,"")</f>
        <v/>
      </c>
      <c r="AL5" s="3" t="str">
        <f>IF(AL$3&gt;0,FinAnalysis_INVESTMENT!AL5-FinAnalysis_COUNTERFACTUAL!AL5,"")</f>
        <v/>
      </c>
      <c r="AM5" s="3" t="str">
        <f>IF(AM$3&gt;0,FinAnalysis_INVESTMENT!AM5-FinAnalysis_COUNTERFACTUAL!AM5,"")</f>
        <v/>
      </c>
      <c r="AN5" s="3" t="str">
        <f>IF(AN$3&gt;0,FinAnalysis_INVESTMENT!AN5-FinAnalysis_COUNTERFACTUAL!AN5,"")</f>
        <v/>
      </c>
      <c r="AO5" s="3" t="str">
        <f>IF(AO$3&gt;0,FinAnalysis_INVESTMENT!AO5-FinAnalysis_COUNTERFACTUAL!AO5,"")</f>
        <v/>
      </c>
      <c r="AP5" s="3" t="str">
        <f>IF(AP$3&gt;0,FinAnalysis_INVESTMENT!AP5-FinAnalysis_COUNTERFACTUAL!AP5,"")</f>
        <v/>
      </c>
      <c r="AQ5" s="3" t="str">
        <f>IF(AQ$3&gt;0,FinAnalysis_INVESTMENT!AQ5-FinAnalysis_COUNTERFACTUAL!AQ5,"")</f>
        <v/>
      </c>
      <c r="AR5" s="3" t="str">
        <f>IF(AR$3&gt;0,FinAnalysis_INVESTMENT!AR5-FinAnalysis_COUNTERFACTUAL!AR5,"")</f>
        <v/>
      </c>
    </row>
    <row r="6" spans="1:44" customFormat="1" x14ac:dyDescent="0.25">
      <c r="B6" s="109" t="s">
        <v>145</v>
      </c>
      <c r="C6" s="47" t="s">
        <v>6</v>
      </c>
      <c r="D6" s="48"/>
      <c r="E6" s="49"/>
      <c r="F6" s="3" t="str">
        <f>IF(F$3&gt;0,FinAnalysis_INVESTMENT!F6-FinAnalysis_COUNTERFACTUAL!F6,"")</f>
        <v/>
      </c>
      <c r="G6" s="3" t="str">
        <f>IF(G$3&gt;0,FinAnalysis_INVESTMENT!G6-FinAnalysis_COUNTERFACTUAL!G6,"")</f>
        <v/>
      </c>
      <c r="H6" s="3" t="str">
        <f>IF(H$3&gt;0,FinAnalysis_INVESTMENT!H6-FinAnalysis_COUNTERFACTUAL!H6,"")</f>
        <v/>
      </c>
      <c r="I6" s="3" t="str">
        <f>IF(I$3&gt;0,FinAnalysis_INVESTMENT!I6-FinAnalysis_COUNTERFACTUAL!I6,"")</f>
        <v/>
      </c>
      <c r="J6" s="3" t="str">
        <f>IF(J$3&gt;0,FinAnalysis_INVESTMENT!J6-FinAnalysis_COUNTERFACTUAL!J6,"")</f>
        <v/>
      </c>
      <c r="K6" s="3" t="str">
        <f>IF(K$3&gt;0,FinAnalysis_INVESTMENT!K6-FinAnalysis_COUNTERFACTUAL!K6,"")</f>
        <v/>
      </c>
      <c r="L6" s="3" t="str">
        <f>IF(L$3&gt;0,FinAnalysis_INVESTMENT!L6-FinAnalysis_COUNTERFACTUAL!L6,"")</f>
        <v/>
      </c>
      <c r="M6" s="3" t="str">
        <f>IF(M$3&gt;0,FinAnalysis_INVESTMENT!M6-FinAnalysis_COUNTERFACTUAL!M6,"")</f>
        <v/>
      </c>
      <c r="N6" s="3" t="str">
        <f>IF(N$3&gt;0,FinAnalysis_INVESTMENT!N6-FinAnalysis_COUNTERFACTUAL!N6,"")</f>
        <v/>
      </c>
      <c r="O6" s="3" t="str">
        <f>IF(O$3&gt;0,FinAnalysis_INVESTMENT!O6-FinAnalysis_COUNTERFACTUAL!O6,"")</f>
        <v/>
      </c>
      <c r="P6" s="3" t="str">
        <f>IF(P$3&gt;0,FinAnalysis_INVESTMENT!P6-FinAnalysis_COUNTERFACTUAL!P6,"")</f>
        <v/>
      </c>
      <c r="Q6" s="3" t="str">
        <f>IF(Q$3&gt;0,FinAnalysis_INVESTMENT!Q6-FinAnalysis_COUNTERFACTUAL!Q6,"")</f>
        <v/>
      </c>
      <c r="R6" s="3" t="str">
        <f>IF(R$3&gt;0,FinAnalysis_INVESTMENT!R6-FinAnalysis_COUNTERFACTUAL!R6,"")</f>
        <v/>
      </c>
      <c r="S6" s="3" t="str">
        <f>IF(S$3&gt;0,FinAnalysis_INVESTMENT!S6-FinAnalysis_COUNTERFACTUAL!S6,"")</f>
        <v/>
      </c>
      <c r="T6" s="3" t="str">
        <f>IF(T$3&gt;0,FinAnalysis_INVESTMENT!T6-FinAnalysis_COUNTERFACTUAL!T6,"")</f>
        <v/>
      </c>
      <c r="U6" s="3" t="str">
        <f>IF(U$3&gt;0,FinAnalysis_INVESTMENT!U6-FinAnalysis_COUNTERFACTUAL!U6,"")</f>
        <v/>
      </c>
      <c r="V6" s="3" t="str">
        <f>IF(V$3&gt;0,FinAnalysis_INVESTMENT!V6-FinAnalysis_COUNTERFACTUAL!V6,"")</f>
        <v/>
      </c>
      <c r="W6" s="3" t="str">
        <f>IF(W$3&gt;0,FinAnalysis_INVESTMENT!W6-FinAnalysis_COUNTERFACTUAL!W6,"")</f>
        <v/>
      </c>
      <c r="X6" s="3" t="str">
        <f>IF(X$3&gt;0,FinAnalysis_INVESTMENT!X6-FinAnalysis_COUNTERFACTUAL!X6,"")</f>
        <v/>
      </c>
      <c r="Y6" s="3" t="str">
        <f>IF(Y$3&gt;0,FinAnalysis_INVESTMENT!Y6-FinAnalysis_COUNTERFACTUAL!Y6,"")</f>
        <v/>
      </c>
      <c r="Z6" s="3" t="str">
        <f>IF(Z$3&gt;0,FinAnalysis_INVESTMENT!Z6-FinAnalysis_COUNTERFACTUAL!Z6,"")</f>
        <v/>
      </c>
      <c r="AA6" s="3" t="str">
        <f>IF(AA$3&gt;0,FinAnalysis_INVESTMENT!AA6-FinAnalysis_COUNTERFACTUAL!AA6,"")</f>
        <v/>
      </c>
      <c r="AB6" s="3" t="str">
        <f>IF(AB$3&gt;0,FinAnalysis_INVESTMENT!AB6-FinAnalysis_COUNTERFACTUAL!AB6,"")</f>
        <v/>
      </c>
      <c r="AC6" s="3" t="str">
        <f>IF(AC$3&gt;0,FinAnalysis_INVESTMENT!AC6-FinAnalysis_COUNTERFACTUAL!AC6,"")</f>
        <v/>
      </c>
      <c r="AD6" s="3" t="str">
        <f>IF(AD$3&gt;0,FinAnalysis_INVESTMENT!AD6-FinAnalysis_COUNTERFACTUAL!AD6,"")</f>
        <v/>
      </c>
      <c r="AE6" s="3" t="str">
        <f>IF(AE$3&gt;0,FinAnalysis_INVESTMENT!AE6-FinAnalysis_COUNTERFACTUAL!AE6,"")</f>
        <v/>
      </c>
      <c r="AF6" s="3" t="str">
        <f>IF(AF$3&gt;0,FinAnalysis_INVESTMENT!AF6-FinAnalysis_COUNTERFACTUAL!AF6,"")</f>
        <v/>
      </c>
      <c r="AG6" s="3" t="str">
        <f>IF(AG$3&gt;0,FinAnalysis_INVESTMENT!AG6-FinAnalysis_COUNTERFACTUAL!AG6,"")</f>
        <v/>
      </c>
      <c r="AH6" s="3" t="str">
        <f>IF(AH$3&gt;0,FinAnalysis_INVESTMENT!AH6-FinAnalysis_COUNTERFACTUAL!AH6,"")</f>
        <v/>
      </c>
      <c r="AI6" s="3" t="str">
        <f>IF(AI$3&gt;0,FinAnalysis_INVESTMENT!AI6-FinAnalysis_COUNTERFACTUAL!AI6,"")</f>
        <v/>
      </c>
      <c r="AJ6" s="3" t="str">
        <f>IF(AJ$3&gt;0,FinAnalysis_INVESTMENT!AJ6-FinAnalysis_COUNTERFACTUAL!AJ6,"")</f>
        <v/>
      </c>
      <c r="AK6" s="3" t="str">
        <f>IF(AK$3&gt;0,FinAnalysis_INVESTMENT!AK6-FinAnalysis_COUNTERFACTUAL!AK6,"")</f>
        <v/>
      </c>
      <c r="AL6" s="3" t="str">
        <f>IF(AL$3&gt;0,FinAnalysis_INVESTMENT!AL6-FinAnalysis_COUNTERFACTUAL!AL6,"")</f>
        <v/>
      </c>
      <c r="AM6" s="3" t="str">
        <f>IF(AM$3&gt;0,FinAnalysis_INVESTMENT!AM6-FinAnalysis_COUNTERFACTUAL!AM6,"")</f>
        <v/>
      </c>
      <c r="AN6" s="3" t="str">
        <f>IF(AN$3&gt;0,FinAnalysis_INVESTMENT!AN6-FinAnalysis_COUNTERFACTUAL!AN6,"")</f>
        <v/>
      </c>
      <c r="AO6" s="3" t="str">
        <f>IF(AO$3&gt;0,FinAnalysis_INVESTMENT!AO6-FinAnalysis_COUNTERFACTUAL!AO6,"")</f>
        <v/>
      </c>
      <c r="AP6" s="3" t="str">
        <f>IF(AP$3&gt;0,FinAnalysis_INVESTMENT!AP6-FinAnalysis_COUNTERFACTUAL!AP6,"")</f>
        <v/>
      </c>
      <c r="AQ6" s="3" t="str">
        <f>IF(AQ$3&gt;0,FinAnalysis_INVESTMENT!AQ6-FinAnalysis_COUNTERFACTUAL!AQ6,"")</f>
        <v/>
      </c>
      <c r="AR6" s="3" t="str">
        <f>IF(AR$3&gt;0,FinAnalysis_INVESTMENT!AR6-FinAnalysis_COUNTERFACTUAL!AR6,"")</f>
        <v/>
      </c>
    </row>
    <row r="7" spans="1:44" customFormat="1" x14ac:dyDescent="0.25">
      <c r="B7" s="109" t="s">
        <v>166</v>
      </c>
      <c r="C7" s="47" t="s">
        <v>6</v>
      </c>
      <c r="D7" s="48"/>
      <c r="E7" s="49"/>
      <c r="F7" s="3" t="str">
        <f>IF(F$3&gt;0,-FinAnalysis_INVESTMENT!F7-FinAnalysis_COUNTERFACTUAL!F7,"")</f>
        <v/>
      </c>
      <c r="G7" s="3" t="str">
        <f>IF(G$3&gt;0,-FinAnalysis_INVESTMENT!G7-FinAnalysis_COUNTERFACTUAL!G7,"")</f>
        <v/>
      </c>
      <c r="H7" s="3" t="str">
        <f>IF(H$3&gt;0,-FinAnalysis_INVESTMENT!H7-FinAnalysis_COUNTERFACTUAL!H7,"")</f>
        <v/>
      </c>
      <c r="I7" s="3" t="str">
        <f>IF(I$3&gt;0,-FinAnalysis_INVESTMENT!I7-FinAnalysis_COUNTERFACTUAL!I7,"")</f>
        <v/>
      </c>
      <c r="J7" s="3" t="str">
        <f>IF(J$3&gt;0,-FinAnalysis_INVESTMENT!J7-FinAnalysis_COUNTERFACTUAL!J7,"")</f>
        <v/>
      </c>
      <c r="K7" s="3" t="str">
        <f>IF(K$3&gt;0,-FinAnalysis_INVESTMENT!K7-FinAnalysis_COUNTERFACTUAL!K7,"")</f>
        <v/>
      </c>
      <c r="L7" s="3" t="str">
        <f>IF(L$3&gt;0,-FinAnalysis_INVESTMENT!L7-FinAnalysis_COUNTERFACTUAL!L7,"")</f>
        <v/>
      </c>
      <c r="M7" s="3" t="str">
        <f>IF(M$3&gt;0,-FinAnalysis_INVESTMENT!M7-FinAnalysis_COUNTERFACTUAL!M7,"")</f>
        <v/>
      </c>
      <c r="N7" s="3" t="str">
        <f>IF(N$3&gt;0,-FinAnalysis_INVESTMENT!N7-FinAnalysis_COUNTERFACTUAL!N7,"")</f>
        <v/>
      </c>
      <c r="O7" s="3" t="str">
        <f>IF(O$3&gt;0,-FinAnalysis_INVESTMENT!O7-FinAnalysis_COUNTERFACTUAL!O7,"")</f>
        <v/>
      </c>
      <c r="P7" s="3" t="str">
        <f>IF(P$3&gt;0,-FinAnalysis_INVESTMENT!P7-FinAnalysis_COUNTERFACTUAL!P7,"")</f>
        <v/>
      </c>
      <c r="Q7" s="3" t="str">
        <f>IF(Q$3&gt;0,-FinAnalysis_INVESTMENT!Q7-FinAnalysis_COUNTERFACTUAL!Q7,"")</f>
        <v/>
      </c>
      <c r="R7" s="3" t="str">
        <f>IF(R$3&gt;0,-FinAnalysis_INVESTMENT!R7-FinAnalysis_COUNTERFACTUAL!R7,"")</f>
        <v/>
      </c>
      <c r="S7" s="3" t="str">
        <f>IF(S$3&gt;0,-FinAnalysis_INVESTMENT!S7-FinAnalysis_COUNTERFACTUAL!S7,"")</f>
        <v/>
      </c>
      <c r="T7" s="3" t="str">
        <f>IF(T$3&gt;0,-FinAnalysis_INVESTMENT!T7-FinAnalysis_COUNTERFACTUAL!T7,"")</f>
        <v/>
      </c>
      <c r="U7" s="3" t="str">
        <f>IF(U$3&gt;0,-FinAnalysis_INVESTMENT!U7-FinAnalysis_COUNTERFACTUAL!U7,"")</f>
        <v/>
      </c>
      <c r="V7" s="3" t="str">
        <f>IF(V$3&gt;0,-FinAnalysis_INVESTMENT!V7-FinAnalysis_COUNTERFACTUAL!V7,"")</f>
        <v/>
      </c>
      <c r="W7" s="3" t="str">
        <f>IF(W$3&gt;0,-FinAnalysis_INVESTMENT!W7-FinAnalysis_COUNTERFACTUAL!W7,"")</f>
        <v/>
      </c>
      <c r="X7" s="3" t="str">
        <f>IF(X$3&gt;0,-FinAnalysis_INVESTMENT!X7-FinAnalysis_COUNTERFACTUAL!X7,"")</f>
        <v/>
      </c>
      <c r="Y7" s="3" t="str">
        <f>IF(Y$3&gt;0,-FinAnalysis_INVESTMENT!Y7-FinAnalysis_COUNTERFACTUAL!Y7,"")</f>
        <v/>
      </c>
      <c r="Z7" s="3" t="str">
        <f>IF(Z$3&gt;0,-FinAnalysis_INVESTMENT!Z7-FinAnalysis_COUNTERFACTUAL!Z7,"")</f>
        <v/>
      </c>
      <c r="AA7" s="3" t="str">
        <f>IF(AA$3&gt;0,-FinAnalysis_INVESTMENT!AA7-FinAnalysis_COUNTERFACTUAL!AA7,"")</f>
        <v/>
      </c>
      <c r="AB7" s="3" t="str">
        <f>IF(AB$3&gt;0,-FinAnalysis_INVESTMENT!AB7-FinAnalysis_COUNTERFACTUAL!AB7,"")</f>
        <v/>
      </c>
      <c r="AC7" s="3" t="str">
        <f>IF(AC$3&gt;0,-FinAnalysis_INVESTMENT!AC7-FinAnalysis_COUNTERFACTUAL!AC7,"")</f>
        <v/>
      </c>
      <c r="AD7" s="3" t="str">
        <f>IF(AD$3&gt;0,-FinAnalysis_INVESTMENT!AD7-FinAnalysis_COUNTERFACTUAL!AD7,"")</f>
        <v/>
      </c>
      <c r="AE7" s="3" t="str">
        <f>IF(AE$3&gt;0,-FinAnalysis_INVESTMENT!AE7-FinAnalysis_COUNTERFACTUAL!AE7,"")</f>
        <v/>
      </c>
      <c r="AF7" s="3" t="str">
        <f>IF(AF$3&gt;0,-FinAnalysis_INVESTMENT!AF7-FinAnalysis_COUNTERFACTUAL!AF7,"")</f>
        <v/>
      </c>
      <c r="AG7" s="3" t="str">
        <f>IF(AG$3&gt;0,-FinAnalysis_INVESTMENT!AG7-FinAnalysis_COUNTERFACTUAL!AG7,"")</f>
        <v/>
      </c>
      <c r="AH7" s="3" t="str">
        <f>IF(AH$3&gt;0,-FinAnalysis_INVESTMENT!AH7-FinAnalysis_COUNTERFACTUAL!AH7,"")</f>
        <v/>
      </c>
      <c r="AI7" s="3" t="str">
        <f>IF(AI$3&gt;0,-FinAnalysis_INVESTMENT!AI7-FinAnalysis_COUNTERFACTUAL!AI7,"")</f>
        <v/>
      </c>
      <c r="AJ7" s="3" t="str">
        <f>IF(AJ$3&gt;0,-FinAnalysis_INVESTMENT!AJ7-FinAnalysis_COUNTERFACTUAL!AJ7,"")</f>
        <v/>
      </c>
      <c r="AK7" s="3" t="str">
        <f>IF(AK$3&gt;0,-FinAnalysis_INVESTMENT!AK7-FinAnalysis_COUNTERFACTUAL!AK7,"")</f>
        <v/>
      </c>
      <c r="AL7" s="3" t="str">
        <f>IF(AL$3&gt;0,-FinAnalysis_INVESTMENT!AL7-FinAnalysis_COUNTERFACTUAL!AL7,"")</f>
        <v/>
      </c>
      <c r="AM7" s="3" t="str">
        <f>IF(AM$3&gt;0,-FinAnalysis_INVESTMENT!AM7-FinAnalysis_COUNTERFACTUAL!AM7,"")</f>
        <v/>
      </c>
      <c r="AN7" s="3" t="str">
        <f>IF(AN$3&gt;0,-FinAnalysis_INVESTMENT!AN7-FinAnalysis_COUNTERFACTUAL!AN7,"")</f>
        <v/>
      </c>
      <c r="AO7" s="3" t="str">
        <f>IF(AO$3&gt;0,-FinAnalysis_INVESTMENT!AO7-FinAnalysis_COUNTERFACTUAL!AO7,"")</f>
        <v/>
      </c>
      <c r="AP7" s="3" t="str">
        <f>IF(AP$3&gt;0,-FinAnalysis_INVESTMENT!AP7-FinAnalysis_COUNTERFACTUAL!AP7,"")</f>
        <v/>
      </c>
      <c r="AQ7" s="3" t="str">
        <f>IF(AQ$3&gt;0,-FinAnalysis_INVESTMENT!AQ7-FinAnalysis_COUNTERFACTUAL!AQ7,"")</f>
        <v/>
      </c>
      <c r="AR7" s="3" t="str">
        <f>IF(AR$3&gt;0,-FinAnalysis_INVESTMENT!AR7-FinAnalysis_COUNTERFACTUAL!AR7,"")</f>
        <v/>
      </c>
    </row>
    <row r="8" spans="1:44" customFormat="1" x14ac:dyDescent="0.25">
      <c r="B8" t="s">
        <v>149</v>
      </c>
      <c r="C8" s="47" t="s">
        <v>6</v>
      </c>
      <c r="F8" s="4" t="str">
        <f>IF(F$3&gt;0,+F6+F5+F7,"")</f>
        <v/>
      </c>
      <c r="G8" s="4" t="str">
        <f t="shared" ref="G8:AR8" si="0">IF(G$3&gt;0,+G6+G5+G7,"")</f>
        <v/>
      </c>
      <c r="H8" s="4" t="str">
        <f>IF(H$3&gt;0,+H6+H5+H7,"")</f>
        <v/>
      </c>
      <c r="I8" s="4" t="str">
        <f t="shared" si="0"/>
        <v/>
      </c>
      <c r="J8" s="4" t="str">
        <f t="shared" si="0"/>
        <v/>
      </c>
      <c r="K8" s="4" t="str">
        <f t="shared" si="0"/>
        <v/>
      </c>
      <c r="L8" s="4" t="str">
        <f t="shared" si="0"/>
        <v/>
      </c>
      <c r="M8" s="4" t="str">
        <f t="shared" si="0"/>
        <v/>
      </c>
      <c r="N8" s="4" t="str">
        <f t="shared" si="0"/>
        <v/>
      </c>
      <c r="O8" s="4" t="str">
        <f t="shared" si="0"/>
        <v/>
      </c>
      <c r="P8" s="4" t="str">
        <f t="shared" si="0"/>
        <v/>
      </c>
      <c r="Q8" s="4" t="str">
        <f t="shared" si="0"/>
        <v/>
      </c>
      <c r="R8" s="4" t="str">
        <f t="shared" si="0"/>
        <v/>
      </c>
      <c r="S8" s="4" t="str">
        <f t="shared" si="0"/>
        <v/>
      </c>
      <c r="T8" s="4" t="str">
        <f t="shared" si="0"/>
        <v/>
      </c>
      <c r="U8" s="4" t="str">
        <f t="shared" si="0"/>
        <v/>
      </c>
      <c r="V8" s="4" t="str">
        <f t="shared" si="0"/>
        <v/>
      </c>
      <c r="W8" s="4" t="str">
        <f t="shared" si="0"/>
        <v/>
      </c>
      <c r="X8" s="4" t="str">
        <f t="shared" si="0"/>
        <v/>
      </c>
      <c r="Y8" s="4" t="str">
        <f t="shared" si="0"/>
        <v/>
      </c>
      <c r="Z8" s="4" t="str">
        <f t="shared" si="0"/>
        <v/>
      </c>
      <c r="AA8" s="4" t="str">
        <f t="shared" si="0"/>
        <v/>
      </c>
      <c r="AB8" s="4" t="str">
        <f t="shared" si="0"/>
        <v/>
      </c>
      <c r="AC8" s="4" t="str">
        <f t="shared" si="0"/>
        <v/>
      </c>
      <c r="AD8" s="4" t="str">
        <f t="shared" si="0"/>
        <v/>
      </c>
      <c r="AE8" s="4" t="str">
        <f t="shared" si="0"/>
        <v/>
      </c>
      <c r="AF8" s="4" t="str">
        <f t="shared" si="0"/>
        <v/>
      </c>
      <c r="AG8" s="4" t="str">
        <f t="shared" si="0"/>
        <v/>
      </c>
      <c r="AH8" s="4" t="str">
        <f t="shared" si="0"/>
        <v/>
      </c>
      <c r="AI8" s="4" t="str">
        <f t="shared" si="0"/>
        <v/>
      </c>
      <c r="AJ8" s="4" t="str">
        <f t="shared" si="0"/>
        <v/>
      </c>
      <c r="AK8" s="4" t="str">
        <f t="shared" si="0"/>
        <v/>
      </c>
      <c r="AL8" s="4" t="str">
        <f t="shared" si="0"/>
        <v/>
      </c>
      <c r="AM8" s="4" t="str">
        <f t="shared" si="0"/>
        <v/>
      </c>
      <c r="AN8" s="4" t="str">
        <f t="shared" si="0"/>
        <v/>
      </c>
      <c r="AO8" s="4" t="str">
        <f t="shared" si="0"/>
        <v/>
      </c>
      <c r="AP8" s="4" t="str">
        <f t="shared" si="0"/>
        <v/>
      </c>
      <c r="AQ8" s="4" t="str">
        <f t="shared" si="0"/>
        <v/>
      </c>
      <c r="AR8" s="4" t="str">
        <f t="shared" si="0"/>
        <v/>
      </c>
    </row>
    <row r="9" spans="1:44" customFormat="1" x14ac:dyDescent="0.25">
      <c r="C9" s="46"/>
      <c r="F9" s="1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44" customFormat="1" x14ac:dyDescent="0.25">
      <c r="B10" s="109" t="s">
        <v>167</v>
      </c>
      <c r="C10" s="47" t="s">
        <v>6</v>
      </c>
      <c r="F10" s="3" t="str">
        <f>IF(F$3&gt;0,FinAnalysis_INVESTMENT!F10-FinAnalysis_COUNTERFACTUAL!F10,"")</f>
        <v/>
      </c>
      <c r="G10" s="3" t="str">
        <f>IF(G$3&gt;0,FinAnalysis_INVESTMENT!G10-FinAnalysis_COUNTERFACTUAL!G10,"")</f>
        <v/>
      </c>
      <c r="H10" s="3" t="str">
        <f>IF(H$3&gt;0,FinAnalysis_INVESTMENT!H10-FinAnalysis_COUNTERFACTUAL!H10,"")</f>
        <v/>
      </c>
      <c r="I10" s="3" t="str">
        <f>IF(I$3&gt;0,FinAnalysis_INVESTMENT!I10-FinAnalysis_COUNTERFACTUAL!I10,"")</f>
        <v/>
      </c>
      <c r="J10" s="3" t="str">
        <f>IF(J$3&gt;0,FinAnalysis_INVESTMENT!J10-FinAnalysis_COUNTERFACTUAL!J10,"")</f>
        <v/>
      </c>
      <c r="K10" s="3" t="str">
        <f>IF(K$3&gt;0,FinAnalysis_INVESTMENT!K10-FinAnalysis_COUNTERFACTUAL!K10,"")</f>
        <v/>
      </c>
      <c r="L10" s="3" t="str">
        <f>IF(L$3&gt;0,FinAnalysis_INVESTMENT!L10-FinAnalysis_COUNTERFACTUAL!L10,"")</f>
        <v/>
      </c>
      <c r="M10" s="3" t="str">
        <f>IF(M$3&gt;0,FinAnalysis_INVESTMENT!M10-FinAnalysis_COUNTERFACTUAL!M10,"")</f>
        <v/>
      </c>
      <c r="N10" s="3" t="str">
        <f>IF(N$3&gt;0,FinAnalysis_INVESTMENT!N10-FinAnalysis_COUNTERFACTUAL!N10,"")</f>
        <v/>
      </c>
      <c r="O10" s="3" t="str">
        <f>IF(O$3&gt;0,FinAnalysis_INVESTMENT!O10-FinAnalysis_COUNTERFACTUAL!O10,"")</f>
        <v/>
      </c>
      <c r="P10" s="3" t="str">
        <f>IF(P$3&gt;0,FinAnalysis_INVESTMENT!P10-FinAnalysis_COUNTERFACTUAL!P10,"")</f>
        <v/>
      </c>
      <c r="Q10" s="3" t="str">
        <f>IF(Q$3&gt;0,FinAnalysis_INVESTMENT!Q10-FinAnalysis_COUNTERFACTUAL!Q10,"")</f>
        <v/>
      </c>
      <c r="R10" s="3" t="str">
        <f>IF(R$3&gt;0,FinAnalysis_INVESTMENT!R10-FinAnalysis_COUNTERFACTUAL!R10,"")</f>
        <v/>
      </c>
      <c r="S10" s="3" t="str">
        <f>IF(S$3&gt;0,FinAnalysis_INVESTMENT!S10-FinAnalysis_COUNTERFACTUAL!S10,"")</f>
        <v/>
      </c>
      <c r="T10" s="3" t="str">
        <f>IF(T$3&gt;0,FinAnalysis_INVESTMENT!T10-FinAnalysis_COUNTERFACTUAL!T10,"")</f>
        <v/>
      </c>
      <c r="U10" s="3" t="str">
        <f>IF(U$3&gt;0,FinAnalysis_INVESTMENT!U10-FinAnalysis_COUNTERFACTUAL!U10,"")</f>
        <v/>
      </c>
      <c r="V10" s="3" t="str">
        <f>IF(V$3&gt;0,FinAnalysis_INVESTMENT!V10-FinAnalysis_COUNTERFACTUAL!V10,"")</f>
        <v/>
      </c>
      <c r="W10" s="3" t="str">
        <f>IF(W$3&gt;0,FinAnalysis_INVESTMENT!W10-FinAnalysis_COUNTERFACTUAL!W10,"")</f>
        <v/>
      </c>
      <c r="X10" s="3" t="str">
        <f>IF(X$3&gt;0,FinAnalysis_INVESTMENT!X10-FinAnalysis_COUNTERFACTUAL!X10,"")</f>
        <v/>
      </c>
      <c r="Y10" s="3" t="str">
        <f>IF(Y$3&gt;0,FinAnalysis_INVESTMENT!Y10-FinAnalysis_COUNTERFACTUAL!Y10,"")</f>
        <v/>
      </c>
      <c r="Z10" s="3" t="str">
        <f>IF(Z$3&gt;0,FinAnalysis_INVESTMENT!Z10-FinAnalysis_COUNTERFACTUAL!Z10,"")</f>
        <v/>
      </c>
      <c r="AA10" s="3" t="str">
        <f>IF(AA$3&gt;0,FinAnalysis_INVESTMENT!AA10-FinAnalysis_COUNTERFACTUAL!AA10,"")</f>
        <v/>
      </c>
      <c r="AB10" s="3" t="str">
        <f>IF(AB$3&gt;0,FinAnalysis_INVESTMENT!AB10-FinAnalysis_COUNTERFACTUAL!AB10,"")</f>
        <v/>
      </c>
      <c r="AC10" s="3" t="str">
        <f>IF(AC$3&gt;0,FinAnalysis_INVESTMENT!AC10-FinAnalysis_COUNTERFACTUAL!AC10,"")</f>
        <v/>
      </c>
      <c r="AD10" s="3" t="str">
        <f>IF(AD$3&gt;0,FinAnalysis_INVESTMENT!AD10-FinAnalysis_COUNTERFACTUAL!AD10,"")</f>
        <v/>
      </c>
      <c r="AE10" s="3" t="str">
        <f>IF(AE$3&gt;0,FinAnalysis_INVESTMENT!AE10-FinAnalysis_COUNTERFACTUAL!AE10,"")</f>
        <v/>
      </c>
      <c r="AF10" s="3" t="str">
        <f>IF(AF$3&gt;0,FinAnalysis_INVESTMENT!AF10-FinAnalysis_COUNTERFACTUAL!AF10,"")</f>
        <v/>
      </c>
      <c r="AG10" s="3" t="str">
        <f>IF(AG$3&gt;0,FinAnalysis_INVESTMENT!AG10-FinAnalysis_COUNTERFACTUAL!AG10,"")</f>
        <v/>
      </c>
      <c r="AH10" s="3" t="str">
        <f>IF(AH$3&gt;0,FinAnalysis_INVESTMENT!AH10-FinAnalysis_COUNTERFACTUAL!AH10,"")</f>
        <v/>
      </c>
      <c r="AI10" s="3" t="str">
        <f>IF(AI$3&gt;0,FinAnalysis_INVESTMENT!AI10-FinAnalysis_COUNTERFACTUAL!AI10,"")</f>
        <v/>
      </c>
      <c r="AJ10" s="3" t="str">
        <f>IF(AJ$3&gt;0,FinAnalysis_INVESTMENT!AJ10-FinAnalysis_COUNTERFACTUAL!AJ10,"")</f>
        <v/>
      </c>
      <c r="AK10" s="3" t="str">
        <f>IF(AK$3&gt;0,FinAnalysis_INVESTMENT!AK10-FinAnalysis_COUNTERFACTUAL!AK10,"")</f>
        <v/>
      </c>
      <c r="AL10" s="3" t="str">
        <f>IF(AL$3&gt;0,FinAnalysis_INVESTMENT!AL10-FinAnalysis_COUNTERFACTUAL!AL10,"")</f>
        <v/>
      </c>
      <c r="AM10" s="3" t="str">
        <f>IF(AM$3&gt;0,FinAnalysis_INVESTMENT!AM10-FinAnalysis_COUNTERFACTUAL!AM10,"")</f>
        <v/>
      </c>
      <c r="AN10" s="3" t="str">
        <f>IF(AN$3&gt;0,FinAnalysis_INVESTMENT!AN10-FinAnalysis_COUNTERFACTUAL!AN10,"")</f>
        <v/>
      </c>
      <c r="AO10" s="3" t="str">
        <f>IF(AO$3&gt;0,FinAnalysis_INVESTMENT!AO10-FinAnalysis_COUNTERFACTUAL!AO10,"")</f>
        <v/>
      </c>
      <c r="AP10" s="3" t="str">
        <f>IF(AP$3&gt;0,FinAnalysis_INVESTMENT!AP10-FinAnalysis_COUNTERFACTUAL!AP10,"")</f>
        <v/>
      </c>
      <c r="AQ10" s="3" t="str">
        <f>IF(AQ$3&gt;0,FinAnalysis_INVESTMENT!AQ10-FinAnalysis_COUNTERFACTUAL!AQ10,"")</f>
        <v/>
      </c>
      <c r="AR10" s="3" t="str">
        <f>IF(AR$3&gt;0,FinAnalysis_INVESTMENT!AR10-FinAnalysis_COUNTERFACTUAL!AR10,"")</f>
        <v/>
      </c>
    </row>
    <row r="11" spans="1:44" customFormat="1" x14ac:dyDescent="0.25">
      <c r="B11" s="109" t="s">
        <v>152</v>
      </c>
      <c r="C11" s="47" t="s">
        <v>6</v>
      </c>
      <c r="F11" s="3" t="str">
        <f>IF(F$3&gt;0,FinAnalysis_INVESTMENT!F11-FinAnalysis_COUNTERFACTUAL!F11,"")</f>
        <v/>
      </c>
      <c r="G11" s="3" t="str">
        <f>IF(G$3&gt;0,FinAnalysis_INVESTMENT!G11-FinAnalysis_COUNTERFACTUAL!G11,"")</f>
        <v/>
      </c>
      <c r="H11" s="3" t="str">
        <f>IF(H$3&gt;0,FinAnalysis_INVESTMENT!H11-FinAnalysis_COUNTERFACTUAL!H11,"")</f>
        <v/>
      </c>
      <c r="I11" s="3" t="str">
        <f>IF(I$3&gt;0,FinAnalysis_INVESTMENT!I11-FinAnalysis_COUNTERFACTUAL!I11,"")</f>
        <v/>
      </c>
      <c r="J11" s="3" t="str">
        <f>IF(J$3&gt;0,FinAnalysis_INVESTMENT!J11-FinAnalysis_COUNTERFACTUAL!J11,"")</f>
        <v/>
      </c>
      <c r="K11" s="3" t="str">
        <f>IF(K$3&gt;0,FinAnalysis_INVESTMENT!K11-FinAnalysis_COUNTERFACTUAL!K11,"")</f>
        <v/>
      </c>
      <c r="L11" s="3" t="str">
        <f>IF(L$3&gt;0,FinAnalysis_INVESTMENT!L11-FinAnalysis_COUNTERFACTUAL!L11,"")</f>
        <v/>
      </c>
      <c r="M11" s="3" t="str">
        <f>IF(M$3&gt;0,FinAnalysis_INVESTMENT!M11-FinAnalysis_COUNTERFACTUAL!M11,"")</f>
        <v/>
      </c>
      <c r="N11" s="3" t="str">
        <f>IF(N$3&gt;0,FinAnalysis_INVESTMENT!N11-FinAnalysis_COUNTERFACTUAL!N11,"")</f>
        <v/>
      </c>
      <c r="O11" s="3" t="str">
        <f>IF(O$3&gt;0,FinAnalysis_INVESTMENT!O11-FinAnalysis_COUNTERFACTUAL!O11,"")</f>
        <v/>
      </c>
      <c r="P11" s="3" t="str">
        <f>IF(P$3&gt;0,FinAnalysis_INVESTMENT!P11-FinAnalysis_COUNTERFACTUAL!P11,"")</f>
        <v/>
      </c>
      <c r="Q11" s="3" t="str">
        <f>IF(Q$3&gt;0,FinAnalysis_INVESTMENT!Q11-FinAnalysis_COUNTERFACTUAL!Q11,"")</f>
        <v/>
      </c>
      <c r="R11" s="3" t="str">
        <f>IF(R$3&gt;0,FinAnalysis_INVESTMENT!R11-FinAnalysis_COUNTERFACTUAL!R11,"")</f>
        <v/>
      </c>
      <c r="S11" s="3" t="str">
        <f>IF(S$3&gt;0,FinAnalysis_INVESTMENT!S11-FinAnalysis_COUNTERFACTUAL!S11,"")</f>
        <v/>
      </c>
      <c r="T11" s="3" t="str">
        <f>IF(T$3&gt;0,FinAnalysis_INVESTMENT!T11-FinAnalysis_COUNTERFACTUAL!T11,"")</f>
        <v/>
      </c>
      <c r="U11" s="3" t="str">
        <f>IF(U$3&gt;0,FinAnalysis_INVESTMENT!U11-FinAnalysis_COUNTERFACTUAL!U11,"")</f>
        <v/>
      </c>
      <c r="V11" s="3" t="str">
        <f>IF(V$3&gt;0,FinAnalysis_INVESTMENT!V11-FinAnalysis_COUNTERFACTUAL!V11,"")</f>
        <v/>
      </c>
      <c r="W11" s="3" t="str">
        <f>IF(W$3&gt;0,FinAnalysis_INVESTMENT!W11-FinAnalysis_COUNTERFACTUAL!W11,"")</f>
        <v/>
      </c>
      <c r="X11" s="3" t="str">
        <f>IF(X$3&gt;0,FinAnalysis_INVESTMENT!X11-FinAnalysis_COUNTERFACTUAL!X11,"")</f>
        <v/>
      </c>
      <c r="Y11" s="3" t="str">
        <f>IF(Y$3&gt;0,FinAnalysis_INVESTMENT!Y11-FinAnalysis_COUNTERFACTUAL!Y11,"")</f>
        <v/>
      </c>
      <c r="Z11" s="3" t="str">
        <f>IF(Z$3&gt;0,FinAnalysis_INVESTMENT!Z11-FinAnalysis_COUNTERFACTUAL!Z11,"")</f>
        <v/>
      </c>
      <c r="AA11" s="3" t="str">
        <f>IF(AA$3&gt;0,FinAnalysis_INVESTMENT!AA11-FinAnalysis_COUNTERFACTUAL!AA11,"")</f>
        <v/>
      </c>
      <c r="AB11" s="3" t="str">
        <f>IF(AB$3&gt;0,FinAnalysis_INVESTMENT!AB11-FinAnalysis_COUNTERFACTUAL!AB11,"")</f>
        <v/>
      </c>
      <c r="AC11" s="3" t="str">
        <f>IF(AC$3&gt;0,FinAnalysis_INVESTMENT!AC11-FinAnalysis_COUNTERFACTUAL!AC11,"")</f>
        <v/>
      </c>
      <c r="AD11" s="3" t="str">
        <f>IF(AD$3&gt;0,FinAnalysis_INVESTMENT!AD11-FinAnalysis_COUNTERFACTUAL!AD11,"")</f>
        <v/>
      </c>
      <c r="AE11" s="3" t="str">
        <f>IF(AE$3&gt;0,FinAnalysis_INVESTMENT!AE11-FinAnalysis_COUNTERFACTUAL!AE11,"")</f>
        <v/>
      </c>
      <c r="AF11" s="3" t="str">
        <f>IF(AF$3&gt;0,FinAnalysis_INVESTMENT!AF11-FinAnalysis_COUNTERFACTUAL!AF11,"")</f>
        <v/>
      </c>
      <c r="AG11" s="3" t="str">
        <f>IF(AG$3&gt;0,FinAnalysis_INVESTMENT!AG11-FinAnalysis_COUNTERFACTUAL!AG11,"")</f>
        <v/>
      </c>
      <c r="AH11" s="3" t="str">
        <f>IF(AH$3&gt;0,FinAnalysis_INVESTMENT!AH11-FinAnalysis_COUNTERFACTUAL!AH11,"")</f>
        <v/>
      </c>
      <c r="AI11" s="3" t="str">
        <f>IF(AI$3&gt;0,FinAnalysis_INVESTMENT!AI11-FinAnalysis_COUNTERFACTUAL!AI11,"")</f>
        <v/>
      </c>
      <c r="AJ11" s="3" t="str">
        <f>IF(AJ$3&gt;0,FinAnalysis_INVESTMENT!AJ11-FinAnalysis_COUNTERFACTUAL!AJ11,"")</f>
        <v/>
      </c>
      <c r="AK11" s="3" t="str">
        <f>IF(AK$3&gt;0,FinAnalysis_INVESTMENT!AK11-FinAnalysis_COUNTERFACTUAL!AK11,"")</f>
        <v/>
      </c>
      <c r="AL11" s="3" t="str">
        <f>IF(AL$3&gt;0,FinAnalysis_INVESTMENT!AL11-FinAnalysis_COUNTERFACTUAL!AL11,"")</f>
        <v/>
      </c>
      <c r="AM11" s="3" t="str">
        <f>IF(AM$3&gt;0,FinAnalysis_INVESTMENT!AM11-FinAnalysis_COUNTERFACTUAL!AM11,"")</f>
        <v/>
      </c>
      <c r="AN11" s="3" t="str">
        <f>IF(AN$3&gt;0,FinAnalysis_INVESTMENT!AN11-FinAnalysis_COUNTERFACTUAL!AN11,"")</f>
        <v/>
      </c>
      <c r="AO11" s="3" t="str">
        <f>IF(AO$3&gt;0,FinAnalysis_INVESTMENT!AO11-FinAnalysis_COUNTERFACTUAL!AO11,"")</f>
        <v/>
      </c>
      <c r="AP11" s="3" t="str">
        <f>IF(AP$3&gt;0,FinAnalysis_INVESTMENT!AP11-FinAnalysis_COUNTERFACTUAL!AP11,"")</f>
        <v/>
      </c>
      <c r="AQ11" s="3" t="str">
        <f>IF(AQ$3&gt;0,FinAnalysis_INVESTMENT!AQ11-FinAnalysis_COUNTERFACTUAL!AQ11,"")</f>
        <v/>
      </c>
      <c r="AR11" s="3" t="str">
        <f>IF(AR$3&gt;0,FinAnalysis_INVESTMENT!AR11-FinAnalysis_COUNTERFACTUAL!AR11,"")</f>
        <v/>
      </c>
    </row>
    <row r="12" spans="1:44" customFormat="1" x14ac:dyDescent="0.25">
      <c r="B12" s="109" t="s">
        <v>168</v>
      </c>
      <c r="C12" s="47" t="s">
        <v>6</v>
      </c>
      <c r="F12" s="3" t="str">
        <f>IF(F$3&gt;0,-FinAnalysis_INVESTMENT!F12-FinAnalysis_COUNTERFACTUAL!F12,"")</f>
        <v/>
      </c>
      <c r="G12" s="3" t="str">
        <f>IF(G$3&gt;0,-FinAnalysis_INVESTMENT!G12-FinAnalysis_COUNTERFACTUAL!G12,"")</f>
        <v/>
      </c>
      <c r="H12" s="3" t="str">
        <f>IF(H$3&gt;0,-FinAnalysis_INVESTMENT!H12-FinAnalysis_COUNTERFACTUAL!H12,"")</f>
        <v/>
      </c>
      <c r="I12" s="3" t="str">
        <f>IF(I$3&gt;0,-FinAnalysis_INVESTMENT!I12-FinAnalysis_COUNTERFACTUAL!I12,"")</f>
        <v/>
      </c>
      <c r="J12" s="3" t="str">
        <f>IF(J$3&gt;0,-FinAnalysis_INVESTMENT!J12-FinAnalysis_COUNTERFACTUAL!J12,"")</f>
        <v/>
      </c>
      <c r="K12" s="3" t="str">
        <f>IF(K$3&gt;0,-FinAnalysis_INVESTMENT!K12-FinAnalysis_COUNTERFACTUAL!K12,"")</f>
        <v/>
      </c>
      <c r="L12" s="3" t="str">
        <f>IF(L$3&gt;0,-FinAnalysis_INVESTMENT!L12-FinAnalysis_COUNTERFACTUAL!L12,"")</f>
        <v/>
      </c>
      <c r="M12" s="3" t="str">
        <f>IF(M$3&gt;0,-FinAnalysis_INVESTMENT!M12-FinAnalysis_COUNTERFACTUAL!M12,"")</f>
        <v/>
      </c>
      <c r="N12" s="3" t="str">
        <f>IF(N$3&gt;0,-FinAnalysis_INVESTMENT!N12-FinAnalysis_COUNTERFACTUAL!N12,"")</f>
        <v/>
      </c>
      <c r="O12" s="3" t="str">
        <f>IF(O$3&gt;0,-FinAnalysis_INVESTMENT!O12-FinAnalysis_COUNTERFACTUAL!O12,"")</f>
        <v/>
      </c>
      <c r="P12" s="3" t="str">
        <f>IF(P$3&gt;0,-FinAnalysis_INVESTMENT!P12-FinAnalysis_COUNTERFACTUAL!P12,"")</f>
        <v/>
      </c>
      <c r="Q12" s="3" t="str">
        <f>IF(Q$3&gt;0,-FinAnalysis_INVESTMENT!Q12-FinAnalysis_COUNTERFACTUAL!Q12,"")</f>
        <v/>
      </c>
      <c r="R12" s="3" t="str">
        <f>IF(R$3&gt;0,-FinAnalysis_INVESTMENT!R12-FinAnalysis_COUNTERFACTUAL!R12,"")</f>
        <v/>
      </c>
      <c r="S12" s="3" t="str">
        <f>IF(S$3&gt;0,-FinAnalysis_INVESTMENT!S12-FinAnalysis_COUNTERFACTUAL!S12,"")</f>
        <v/>
      </c>
      <c r="T12" s="3" t="str">
        <f>IF(T$3&gt;0,-FinAnalysis_INVESTMENT!T12-FinAnalysis_COUNTERFACTUAL!T12,"")</f>
        <v/>
      </c>
      <c r="U12" s="3" t="str">
        <f>IF(U$3&gt;0,-FinAnalysis_INVESTMENT!U12-FinAnalysis_COUNTERFACTUAL!U12,"")</f>
        <v/>
      </c>
      <c r="V12" s="3" t="str">
        <f>IF(V$3&gt;0,-FinAnalysis_INVESTMENT!V12-FinAnalysis_COUNTERFACTUAL!V12,"")</f>
        <v/>
      </c>
      <c r="W12" s="3" t="str">
        <f>IF(W$3&gt;0,-FinAnalysis_INVESTMENT!W12-FinAnalysis_COUNTERFACTUAL!W12,"")</f>
        <v/>
      </c>
      <c r="X12" s="3" t="str">
        <f>IF(X$3&gt;0,-FinAnalysis_INVESTMENT!X12-FinAnalysis_COUNTERFACTUAL!X12,"")</f>
        <v/>
      </c>
      <c r="Y12" s="3" t="str">
        <f>IF(Y$3&gt;0,-FinAnalysis_INVESTMENT!Y12-FinAnalysis_COUNTERFACTUAL!Y12,"")</f>
        <v/>
      </c>
      <c r="Z12" s="3" t="str">
        <f>IF(Z$3&gt;0,-FinAnalysis_INVESTMENT!Z12-FinAnalysis_COUNTERFACTUAL!Z12,"")</f>
        <v/>
      </c>
      <c r="AA12" s="3" t="str">
        <f>IF(AA$3&gt;0,-FinAnalysis_INVESTMENT!AA12-FinAnalysis_COUNTERFACTUAL!AA12,"")</f>
        <v/>
      </c>
      <c r="AB12" s="3" t="str">
        <f>IF(AB$3&gt;0,-FinAnalysis_INVESTMENT!AB12-FinAnalysis_COUNTERFACTUAL!AB12,"")</f>
        <v/>
      </c>
      <c r="AC12" s="3" t="str">
        <f>IF(AC$3&gt;0,-FinAnalysis_INVESTMENT!AC12-FinAnalysis_COUNTERFACTUAL!AC12,"")</f>
        <v/>
      </c>
      <c r="AD12" s="3" t="str">
        <f>IF(AD$3&gt;0,-FinAnalysis_INVESTMENT!AD12-FinAnalysis_COUNTERFACTUAL!AD12,"")</f>
        <v/>
      </c>
      <c r="AE12" s="3" t="str">
        <f>IF(AE$3&gt;0,-FinAnalysis_INVESTMENT!AE12-FinAnalysis_COUNTERFACTUAL!AE12,"")</f>
        <v/>
      </c>
      <c r="AF12" s="3" t="str">
        <f>IF(AF$3&gt;0,-FinAnalysis_INVESTMENT!AF12-FinAnalysis_COUNTERFACTUAL!AF12,"")</f>
        <v/>
      </c>
      <c r="AG12" s="3" t="str">
        <f>IF(AG$3&gt;0,-FinAnalysis_INVESTMENT!AG12-FinAnalysis_COUNTERFACTUAL!AG12,"")</f>
        <v/>
      </c>
      <c r="AH12" s="3" t="str">
        <f>IF(AH$3&gt;0,-FinAnalysis_INVESTMENT!AH12-FinAnalysis_COUNTERFACTUAL!AH12,"")</f>
        <v/>
      </c>
      <c r="AI12" s="3" t="str">
        <f>IF(AI$3&gt;0,-FinAnalysis_INVESTMENT!AI12-FinAnalysis_COUNTERFACTUAL!AI12,"")</f>
        <v/>
      </c>
      <c r="AJ12" s="3" t="str">
        <f>IF(AJ$3&gt;0,-FinAnalysis_INVESTMENT!AJ12-FinAnalysis_COUNTERFACTUAL!AJ12,"")</f>
        <v/>
      </c>
      <c r="AK12" s="3" t="str">
        <f>IF(AK$3&gt;0,-FinAnalysis_INVESTMENT!AK12-FinAnalysis_COUNTERFACTUAL!AK12,"")</f>
        <v/>
      </c>
      <c r="AL12" s="3" t="str">
        <f>IF(AL$3&gt;0,-FinAnalysis_INVESTMENT!AL12-FinAnalysis_COUNTERFACTUAL!AL12,"")</f>
        <v/>
      </c>
      <c r="AM12" s="3" t="str">
        <f>IF(AM$3&gt;0,-FinAnalysis_INVESTMENT!AM12-FinAnalysis_COUNTERFACTUAL!AM12,"")</f>
        <v/>
      </c>
      <c r="AN12" s="3" t="str">
        <f>IF(AN$3&gt;0,-FinAnalysis_INVESTMENT!AN12-FinAnalysis_COUNTERFACTUAL!AN12,"")</f>
        <v/>
      </c>
      <c r="AO12" s="3" t="str">
        <f>IF(AO$3&gt;0,-FinAnalysis_INVESTMENT!AO12-FinAnalysis_COUNTERFACTUAL!AO12,"")</f>
        <v/>
      </c>
      <c r="AP12" s="3" t="str">
        <f>IF(AP$3&gt;0,-FinAnalysis_INVESTMENT!AP12-FinAnalysis_COUNTERFACTUAL!AP12,"")</f>
        <v/>
      </c>
      <c r="AQ12" s="3" t="str">
        <f>IF(AQ$3&gt;0,-FinAnalysis_INVESTMENT!AQ12-FinAnalysis_COUNTERFACTUAL!AQ12,"")</f>
        <v/>
      </c>
      <c r="AR12" s="3" t="str">
        <f>IF(AR$3&gt;0,-FinAnalysis_INVESTMENT!AR12-FinAnalysis_COUNTERFACTUAL!AR12,"")</f>
        <v/>
      </c>
    </row>
    <row r="13" spans="1:44" customFormat="1" x14ac:dyDescent="0.25">
      <c r="B13" t="s">
        <v>153</v>
      </c>
      <c r="C13" s="47" t="s">
        <v>6</v>
      </c>
      <c r="F13" s="4" t="str">
        <f>IF(F$3&gt;0,+F11+F10+F12,"")</f>
        <v/>
      </c>
      <c r="G13" s="4" t="str">
        <f t="shared" ref="G13:AQ13" si="1">IF(G$3&gt;0,+G11+G10+G12,"")</f>
        <v/>
      </c>
      <c r="H13" s="4" t="str">
        <f t="shared" si="1"/>
        <v/>
      </c>
      <c r="I13" s="4" t="str">
        <f t="shared" si="1"/>
        <v/>
      </c>
      <c r="J13" s="4" t="str">
        <f t="shared" si="1"/>
        <v/>
      </c>
      <c r="K13" s="4" t="str">
        <f>IF(K$3&gt;0,+K11+K10+K12,"")</f>
        <v/>
      </c>
      <c r="L13" s="4" t="str">
        <f t="shared" si="1"/>
        <v/>
      </c>
      <c r="M13" s="4" t="str">
        <f t="shared" si="1"/>
        <v/>
      </c>
      <c r="N13" s="4" t="str">
        <f t="shared" si="1"/>
        <v/>
      </c>
      <c r="O13" s="4" t="str">
        <f t="shared" si="1"/>
        <v/>
      </c>
      <c r="P13" s="4" t="str">
        <f t="shared" si="1"/>
        <v/>
      </c>
      <c r="Q13" s="4" t="str">
        <f t="shared" si="1"/>
        <v/>
      </c>
      <c r="R13" s="4" t="str">
        <f t="shared" si="1"/>
        <v/>
      </c>
      <c r="S13" s="4" t="str">
        <f t="shared" si="1"/>
        <v/>
      </c>
      <c r="T13" s="4" t="str">
        <f t="shared" si="1"/>
        <v/>
      </c>
      <c r="U13" s="4" t="str">
        <f t="shared" si="1"/>
        <v/>
      </c>
      <c r="V13" s="4" t="str">
        <f t="shared" si="1"/>
        <v/>
      </c>
      <c r="W13" s="4" t="str">
        <f t="shared" si="1"/>
        <v/>
      </c>
      <c r="X13" s="4" t="str">
        <f t="shared" si="1"/>
        <v/>
      </c>
      <c r="Y13" s="4" t="str">
        <f t="shared" si="1"/>
        <v/>
      </c>
      <c r="Z13" s="4" t="str">
        <f t="shared" si="1"/>
        <v/>
      </c>
      <c r="AA13" s="4" t="str">
        <f t="shared" si="1"/>
        <v/>
      </c>
      <c r="AB13" s="4" t="str">
        <f t="shared" si="1"/>
        <v/>
      </c>
      <c r="AC13" s="4" t="str">
        <f t="shared" si="1"/>
        <v/>
      </c>
      <c r="AD13" s="4" t="str">
        <f t="shared" si="1"/>
        <v/>
      </c>
      <c r="AE13" s="4" t="str">
        <f t="shared" si="1"/>
        <v/>
      </c>
      <c r="AF13" s="4" t="str">
        <f t="shared" si="1"/>
        <v/>
      </c>
      <c r="AG13" s="4" t="str">
        <f t="shared" si="1"/>
        <v/>
      </c>
      <c r="AH13" s="4" t="str">
        <f t="shared" si="1"/>
        <v/>
      </c>
      <c r="AI13" s="4" t="str">
        <f t="shared" si="1"/>
        <v/>
      </c>
      <c r="AJ13" s="4" t="str">
        <f t="shared" si="1"/>
        <v/>
      </c>
      <c r="AK13" s="4" t="str">
        <f t="shared" si="1"/>
        <v/>
      </c>
      <c r="AL13" s="4" t="str">
        <f t="shared" si="1"/>
        <v/>
      </c>
      <c r="AM13" s="4" t="str">
        <f t="shared" si="1"/>
        <v/>
      </c>
      <c r="AN13" s="4" t="str">
        <f t="shared" si="1"/>
        <v/>
      </c>
      <c r="AO13" s="4" t="str">
        <f t="shared" si="1"/>
        <v/>
      </c>
      <c r="AP13" s="4" t="str">
        <f t="shared" si="1"/>
        <v/>
      </c>
      <c r="AQ13" s="4" t="str">
        <f t="shared" si="1"/>
        <v/>
      </c>
      <c r="AR13" s="4" t="str">
        <f>IF(AR$3&gt;0,+AR11+AR10+AR12,"")</f>
        <v/>
      </c>
    </row>
    <row r="14" spans="1:44" customFormat="1" x14ac:dyDescent="0.25">
      <c r="L14" s="24"/>
    </row>
    <row r="15" spans="1:44" customFormat="1" x14ac:dyDescent="0.25">
      <c r="A15" s="1" t="s">
        <v>169</v>
      </c>
      <c r="C15" s="47"/>
      <c r="D15" s="52"/>
      <c r="E15" s="52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44" customFormat="1" x14ac:dyDescent="0.25">
      <c r="B16" s="46" t="s">
        <v>155</v>
      </c>
      <c r="C16" s="47" t="s">
        <v>7</v>
      </c>
      <c r="F16" s="53" t="str">
        <f>IF(F$3&gt;0,FinAnalysis_INVESTMENT!F16-FinAnalysis_COUNTERFACTUAL!F16,"")</f>
        <v/>
      </c>
      <c r="G16" s="53" t="str">
        <f>IF(G$3&gt;0,FinAnalysis_INVESTMENT!G16-FinAnalysis_COUNTERFACTUAL!G16,"")</f>
        <v/>
      </c>
      <c r="H16" s="53" t="str">
        <f>IF(H$3&gt;0,FinAnalysis_INVESTMENT!H16-FinAnalysis_COUNTERFACTUAL!H16,"")</f>
        <v/>
      </c>
      <c r="I16" s="53" t="str">
        <f>IF(I$3&gt;0,FinAnalysis_INVESTMENT!I16-FinAnalysis_COUNTERFACTUAL!I16,"")</f>
        <v/>
      </c>
      <c r="J16" s="53" t="str">
        <f>IF(J$3&gt;0,FinAnalysis_INVESTMENT!J16-FinAnalysis_COUNTERFACTUAL!J16,"")</f>
        <v/>
      </c>
      <c r="K16" s="53" t="str">
        <f>IF(K$3&gt;0,FinAnalysis_INVESTMENT!K16-FinAnalysis_COUNTERFACTUAL!K16,"")</f>
        <v/>
      </c>
      <c r="L16" s="53" t="str">
        <f>IF(L$3&gt;0,FinAnalysis_INVESTMENT!L16-FinAnalysis_COUNTERFACTUAL!L16,"")</f>
        <v/>
      </c>
      <c r="M16" s="53" t="str">
        <f>IF(M$3&gt;0,FinAnalysis_INVESTMENT!M16-FinAnalysis_COUNTERFACTUAL!M16,"")</f>
        <v/>
      </c>
      <c r="N16" s="53" t="str">
        <f>IF(N$3&gt;0,FinAnalysis_INVESTMENT!N16-FinAnalysis_COUNTERFACTUAL!N16,"")</f>
        <v/>
      </c>
      <c r="O16" s="53" t="str">
        <f>IF(O$3&gt;0,FinAnalysis_INVESTMENT!O16-FinAnalysis_COUNTERFACTUAL!O16,"")</f>
        <v/>
      </c>
      <c r="P16" s="53" t="str">
        <f>IF(P$3&gt;0,FinAnalysis_INVESTMENT!P16-FinAnalysis_COUNTERFACTUAL!P16,"")</f>
        <v/>
      </c>
      <c r="Q16" s="53" t="str">
        <f>IF(Q$3&gt;0,FinAnalysis_INVESTMENT!Q16-FinAnalysis_COUNTERFACTUAL!Q16,"")</f>
        <v/>
      </c>
      <c r="R16" s="53" t="str">
        <f>IF(R$3&gt;0,FinAnalysis_INVESTMENT!R16-FinAnalysis_COUNTERFACTUAL!R16,"")</f>
        <v/>
      </c>
      <c r="S16" s="53" t="str">
        <f>IF(S$3&gt;0,FinAnalysis_INVESTMENT!S16-FinAnalysis_COUNTERFACTUAL!S16,"")</f>
        <v/>
      </c>
      <c r="T16" s="53" t="str">
        <f>IF(T$3&gt;0,FinAnalysis_INVESTMENT!T16-FinAnalysis_COUNTERFACTUAL!T16,"")</f>
        <v/>
      </c>
      <c r="U16" s="53" t="str">
        <f>IF(U$3&gt;0,FinAnalysis_INVESTMENT!U16-FinAnalysis_COUNTERFACTUAL!U16,"")</f>
        <v/>
      </c>
      <c r="V16" s="53" t="str">
        <f>IF(V$3&gt;0,FinAnalysis_INVESTMENT!V16-FinAnalysis_COUNTERFACTUAL!V16,"")</f>
        <v/>
      </c>
      <c r="W16" s="53" t="str">
        <f>IF(W$3&gt;0,FinAnalysis_INVESTMENT!W16-FinAnalysis_COUNTERFACTUAL!W16,"")</f>
        <v/>
      </c>
      <c r="X16" s="53" t="str">
        <f>IF(X$3&gt;0,FinAnalysis_INVESTMENT!X16-FinAnalysis_COUNTERFACTUAL!X16,"")</f>
        <v/>
      </c>
      <c r="Y16" s="53" t="str">
        <f>IF(Y$3&gt;0,FinAnalysis_INVESTMENT!Y16-FinAnalysis_COUNTERFACTUAL!Y16,"")</f>
        <v/>
      </c>
      <c r="Z16" s="53" t="str">
        <f>IF(Z$3&gt;0,FinAnalysis_INVESTMENT!Z16-FinAnalysis_COUNTERFACTUAL!Z16,"")</f>
        <v/>
      </c>
      <c r="AA16" s="53" t="str">
        <f>IF(AA$3&gt;0,FinAnalysis_INVESTMENT!AA16-FinAnalysis_COUNTERFACTUAL!AA16,"")</f>
        <v/>
      </c>
      <c r="AB16" s="53" t="str">
        <f>IF(AB$3&gt;0,FinAnalysis_INVESTMENT!AB16-FinAnalysis_COUNTERFACTUAL!AB16,"")</f>
        <v/>
      </c>
      <c r="AC16" s="53" t="str">
        <f>IF(AC$3&gt;0,FinAnalysis_INVESTMENT!AC16-FinAnalysis_COUNTERFACTUAL!AC16,"")</f>
        <v/>
      </c>
      <c r="AD16" s="53" t="str">
        <f>IF(AD$3&gt;0,FinAnalysis_INVESTMENT!AD16-FinAnalysis_COUNTERFACTUAL!AD16,"")</f>
        <v/>
      </c>
      <c r="AE16" s="53" t="str">
        <f>IF(AE$3&gt;0,FinAnalysis_INVESTMENT!AE16-FinAnalysis_COUNTERFACTUAL!AE16,"")</f>
        <v/>
      </c>
      <c r="AF16" s="53" t="str">
        <f>IF(AF$3&gt;0,FinAnalysis_INVESTMENT!AF16-FinAnalysis_COUNTERFACTUAL!AF16,"")</f>
        <v/>
      </c>
      <c r="AG16" s="53" t="str">
        <f>IF(AG$3&gt;0,FinAnalysis_INVESTMENT!AG16-FinAnalysis_COUNTERFACTUAL!AG16,"")</f>
        <v/>
      </c>
      <c r="AH16" s="53" t="str">
        <f>IF(AH$3&gt;0,FinAnalysis_INVESTMENT!AH16-FinAnalysis_COUNTERFACTUAL!AH16,"")</f>
        <v/>
      </c>
      <c r="AI16" s="53" t="str">
        <f>IF(AI$3&gt;0,FinAnalysis_INVESTMENT!AI16-FinAnalysis_COUNTERFACTUAL!AI16,"")</f>
        <v/>
      </c>
      <c r="AJ16" s="53" t="str">
        <f>IF(AJ$3&gt;0,FinAnalysis_INVESTMENT!AJ16-FinAnalysis_COUNTERFACTUAL!AJ16,"")</f>
        <v/>
      </c>
      <c r="AK16" s="53" t="str">
        <f>IF(AK$3&gt;0,FinAnalysis_INVESTMENT!AK16-FinAnalysis_COUNTERFACTUAL!AK16,"")</f>
        <v/>
      </c>
      <c r="AL16" s="53" t="str">
        <f>IF(AL$3&gt;0,FinAnalysis_INVESTMENT!AL16-FinAnalysis_COUNTERFACTUAL!AL16,"")</f>
        <v/>
      </c>
      <c r="AM16" s="53" t="str">
        <f>IF(AM$3&gt;0,FinAnalysis_INVESTMENT!AM16-FinAnalysis_COUNTERFACTUAL!AM16,"")</f>
        <v/>
      </c>
      <c r="AN16" s="53" t="str">
        <f>IF(AN$3&gt;0,FinAnalysis_INVESTMENT!AN16-FinAnalysis_COUNTERFACTUAL!AN16,"")</f>
        <v/>
      </c>
      <c r="AO16" s="53" t="str">
        <f>IF(AO$3&gt;0,FinAnalysis_INVESTMENT!AO16-FinAnalysis_COUNTERFACTUAL!AO16,"")</f>
        <v/>
      </c>
      <c r="AP16" s="53" t="str">
        <f>IF(AP$3&gt;0,FinAnalysis_INVESTMENT!AP16-FinAnalysis_COUNTERFACTUAL!AP16,"")</f>
        <v/>
      </c>
      <c r="AQ16" s="53" t="str">
        <f>IF(AQ$3&gt;0,FinAnalysis_INVESTMENT!AQ16-FinAnalysis_COUNTERFACTUAL!AQ16,"")</f>
        <v/>
      </c>
      <c r="AR16" s="53" t="str">
        <f>IF(AR$3&gt;0,FinAnalysis_INVESTMENT!AR16-FinAnalysis_COUNTERFACTUAL!AR16,"")</f>
        <v/>
      </c>
    </row>
    <row r="17" spans="1:44" customFormat="1" x14ac:dyDescent="0.25">
      <c r="B17" s="46" t="s">
        <v>156</v>
      </c>
      <c r="C17" s="47" t="s">
        <v>7</v>
      </c>
      <c r="F17" s="53" t="str">
        <f>IF(F$3&gt;0,FinAnalysis_INVESTMENT!F17-FinAnalysis_COUNTERFACTUAL!F17,"")</f>
        <v/>
      </c>
      <c r="G17" s="53" t="str">
        <f>IF(G$3&gt;0,FinAnalysis_INVESTMENT!G17-FinAnalysis_COUNTERFACTUAL!G17,"")</f>
        <v/>
      </c>
      <c r="H17" s="53" t="str">
        <f>IF(H$3&gt;0,FinAnalysis_INVESTMENT!H17-FinAnalysis_COUNTERFACTUAL!H17,"")</f>
        <v/>
      </c>
      <c r="I17" s="53" t="str">
        <f>IF(I$3&gt;0,FinAnalysis_INVESTMENT!I17-FinAnalysis_COUNTERFACTUAL!I17,"")</f>
        <v/>
      </c>
      <c r="J17" s="53" t="str">
        <f>IF(J$3&gt;0,FinAnalysis_INVESTMENT!J17-FinAnalysis_COUNTERFACTUAL!J17,"")</f>
        <v/>
      </c>
      <c r="K17" s="53" t="str">
        <f>IF(K$3&gt;0,FinAnalysis_INVESTMENT!K17-FinAnalysis_COUNTERFACTUAL!K17,"")</f>
        <v/>
      </c>
      <c r="L17" s="53" t="str">
        <f>IF(L$3&gt;0,FinAnalysis_INVESTMENT!L17-FinAnalysis_COUNTERFACTUAL!L17,"")</f>
        <v/>
      </c>
      <c r="M17" s="53" t="str">
        <f>IF(M$3&gt;0,FinAnalysis_INVESTMENT!M17-FinAnalysis_COUNTERFACTUAL!M17,"")</f>
        <v/>
      </c>
      <c r="N17" s="53" t="str">
        <f>IF(N$3&gt;0,FinAnalysis_INVESTMENT!N17-FinAnalysis_COUNTERFACTUAL!N17,"")</f>
        <v/>
      </c>
      <c r="O17" s="53" t="str">
        <f>IF(O$3&gt;0,FinAnalysis_INVESTMENT!O17-FinAnalysis_COUNTERFACTUAL!O17,"")</f>
        <v/>
      </c>
      <c r="P17" s="53" t="str">
        <f>IF(P$3&gt;0,FinAnalysis_INVESTMENT!P17-FinAnalysis_COUNTERFACTUAL!P17,"")</f>
        <v/>
      </c>
      <c r="Q17" s="53" t="str">
        <f>IF(Q$3&gt;0,FinAnalysis_INVESTMENT!Q17-FinAnalysis_COUNTERFACTUAL!Q17,"")</f>
        <v/>
      </c>
      <c r="R17" s="53" t="str">
        <f>IF(R$3&gt;0,FinAnalysis_INVESTMENT!R17-FinAnalysis_COUNTERFACTUAL!R17,"")</f>
        <v/>
      </c>
      <c r="S17" s="53" t="str">
        <f>IF(S$3&gt;0,FinAnalysis_INVESTMENT!S17-FinAnalysis_COUNTERFACTUAL!S17,"")</f>
        <v/>
      </c>
      <c r="T17" s="53" t="str">
        <f>IF(T$3&gt;0,FinAnalysis_INVESTMENT!T17-FinAnalysis_COUNTERFACTUAL!T17,"")</f>
        <v/>
      </c>
      <c r="U17" s="53" t="str">
        <f>IF(U$3&gt;0,FinAnalysis_INVESTMENT!U17-FinAnalysis_COUNTERFACTUAL!U17,"")</f>
        <v/>
      </c>
      <c r="V17" s="53" t="str">
        <f>IF(V$3&gt;0,FinAnalysis_INVESTMENT!V17-FinAnalysis_COUNTERFACTUAL!V17,"")</f>
        <v/>
      </c>
      <c r="W17" s="53" t="str">
        <f>IF(W$3&gt;0,FinAnalysis_INVESTMENT!W17-FinAnalysis_COUNTERFACTUAL!W17,"")</f>
        <v/>
      </c>
      <c r="X17" s="53" t="str">
        <f>IF(X$3&gt;0,FinAnalysis_INVESTMENT!X17-FinAnalysis_COUNTERFACTUAL!X17,"")</f>
        <v/>
      </c>
      <c r="Y17" s="53" t="str">
        <f>IF(Y$3&gt;0,FinAnalysis_INVESTMENT!Y17-FinAnalysis_COUNTERFACTUAL!Y17,"")</f>
        <v/>
      </c>
      <c r="Z17" s="53" t="str">
        <f>IF(Z$3&gt;0,FinAnalysis_INVESTMENT!Z17-FinAnalysis_COUNTERFACTUAL!Z17,"")</f>
        <v/>
      </c>
      <c r="AA17" s="53" t="str">
        <f>IF(AA$3&gt;0,FinAnalysis_INVESTMENT!AA17-FinAnalysis_COUNTERFACTUAL!AA17,"")</f>
        <v/>
      </c>
      <c r="AB17" s="53" t="str">
        <f>IF(AB$3&gt;0,FinAnalysis_INVESTMENT!AB17-FinAnalysis_COUNTERFACTUAL!AB17,"")</f>
        <v/>
      </c>
      <c r="AC17" s="53" t="str">
        <f>IF(AC$3&gt;0,FinAnalysis_INVESTMENT!AC17-FinAnalysis_COUNTERFACTUAL!AC17,"")</f>
        <v/>
      </c>
      <c r="AD17" s="53" t="str">
        <f>IF(AD$3&gt;0,FinAnalysis_INVESTMENT!AD17-FinAnalysis_COUNTERFACTUAL!AD17,"")</f>
        <v/>
      </c>
      <c r="AE17" s="53" t="str">
        <f>IF(AE$3&gt;0,FinAnalysis_INVESTMENT!AE17-FinAnalysis_COUNTERFACTUAL!AE17,"")</f>
        <v/>
      </c>
      <c r="AF17" s="53" t="str">
        <f>IF(AF$3&gt;0,FinAnalysis_INVESTMENT!AF17-FinAnalysis_COUNTERFACTUAL!AF17,"")</f>
        <v/>
      </c>
      <c r="AG17" s="53" t="str">
        <f>IF(AG$3&gt;0,FinAnalysis_INVESTMENT!AG17-FinAnalysis_COUNTERFACTUAL!AG17,"")</f>
        <v/>
      </c>
      <c r="AH17" s="53" t="str">
        <f>IF(AH$3&gt;0,FinAnalysis_INVESTMENT!AH17-FinAnalysis_COUNTERFACTUAL!AH17,"")</f>
        <v/>
      </c>
      <c r="AI17" s="53" t="str">
        <f>IF(AI$3&gt;0,FinAnalysis_INVESTMENT!AI17-FinAnalysis_COUNTERFACTUAL!AI17,"")</f>
        <v/>
      </c>
      <c r="AJ17" s="53" t="str">
        <f>IF(AJ$3&gt;0,FinAnalysis_INVESTMENT!AJ17-FinAnalysis_COUNTERFACTUAL!AJ17,"")</f>
        <v/>
      </c>
      <c r="AK17" s="53" t="str">
        <f>IF(AK$3&gt;0,FinAnalysis_INVESTMENT!AK17-FinAnalysis_COUNTERFACTUAL!AK17,"")</f>
        <v/>
      </c>
      <c r="AL17" s="53" t="str">
        <f>IF(AL$3&gt;0,FinAnalysis_INVESTMENT!AL17-FinAnalysis_COUNTERFACTUAL!AL17,"")</f>
        <v/>
      </c>
      <c r="AM17" s="53" t="str">
        <f>IF(AM$3&gt;0,FinAnalysis_INVESTMENT!AM17-FinAnalysis_COUNTERFACTUAL!AM17,"")</f>
        <v/>
      </c>
      <c r="AN17" s="53" t="str">
        <f>IF(AN$3&gt;0,FinAnalysis_INVESTMENT!AN17-FinAnalysis_COUNTERFACTUAL!AN17,"")</f>
        <v/>
      </c>
      <c r="AO17" s="53" t="str">
        <f>IF(AO$3&gt;0,FinAnalysis_INVESTMENT!AO17-FinAnalysis_COUNTERFACTUAL!AO17,"")</f>
        <v/>
      </c>
      <c r="AP17" s="53" t="str">
        <f>IF(AP$3&gt;0,FinAnalysis_INVESTMENT!AP17-FinAnalysis_COUNTERFACTUAL!AP17,"")</f>
        <v/>
      </c>
      <c r="AQ17" s="53" t="str">
        <f>IF(AQ$3&gt;0,FinAnalysis_INVESTMENT!AQ17-FinAnalysis_COUNTERFACTUAL!AQ17,"")</f>
        <v/>
      </c>
      <c r="AR17" s="53" t="str">
        <f>IF(AR$3&gt;0,FinAnalysis_INVESTMENT!AR17-FinAnalysis_COUNTERFACTUAL!AR17,"")</f>
        <v/>
      </c>
    </row>
    <row r="18" spans="1:44" customFormat="1" x14ac:dyDescent="0.25">
      <c r="B18" s="46" t="s">
        <v>157</v>
      </c>
      <c r="C18" s="47" t="s">
        <v>7</v>
      </c>
      <c r="D18" s="48"/>
      <c r="E18" s="49"/>
      <c r="F18" s="53" t="str">
        <f>IF(F$3&gt;0,FinAnalysis_INVESTMENT!F18-FinAnalysis_COUNTERFACTUAL!F18,"")</f>
        <v/>
      </c>
      <c r="G18" s="53" t="str">
        <f>IF(G$3&gt;0,FinAnalysis_INVESTMENT!G18-FinAnalysis_COUNTERFACTUAL!G18,"")</f>
        <v/>
      </c>
      <c r="H18" s="53" t="str">
        <f>IF(H$3&gt;0,FinAnalysis_INVESTMENT!H18-FinAnalysis_COUNTERFACTUAL!H18,"")</f>
        <v/>
      </c>
      <c r="I18" s="53" t="str">
        <f>IF(I$3&gt;0,FinAnalysis_INVESTMENT!I18-FinAnalysis_COUNTERFACTUAL!I18,"")</f>
        <v/>
      </c>
      <c r="J18" s="53" t="str">
        <f>IF(J$3&gt;0,FinAnalysis_INVESTMENT!J18-FinAnalysis_COUNTERFACTUAL!J18,"")</f>
        <v/>
      </c>
      <c r="K18" s="53" t="str">
        <f>IF(K$3&gt;0,FinAnalysis_INVESTMENT!K18-FinAnalysis_COUNTERFACTUAL!K18,"")</f>
        <v/>
      </c>
      <c r="L18" s="53" t="str">
        <f>IF(L$3&gt;0,FinAnalysis_INVESTMENT!L18-FinAnalysis_COUNTERFACTUAL!L18,"")</f>
        <v/>
      </c>
      <c r="M18" s="53" t="str">
        <f>IF(M$3&gt;0,FinAnalysis_INVESTMENT!M18-FinAnalysis_COUNTERFACTUAL!M18,"")</f>
        <v/>
      </c>
      <c r="N18" s="53" t="str">
        <f>IF(N$3&gt;0,FinAnalysis_INVESTMENT!N18-FinAnalysis_COUNTERFACTUAL!N18,"")</f>
        <v/>
      </c>
      <c r="O18" s="53" t="str">
        <f>IF(O$3&gt;0,FinAnalysis_INVESTMENT!O18-FinAnalysis_COUNTERFACTUAL!O18,"")</f>
        <v/>
      </c>
      <c r="P18" s="53" t="str">
        <f>IF(P$3&gt;0,FinAnalysis_INVESTMENT!P18-FinAnalysis_COUNTERFACTUAL!P18,"")</f>
        <v/>
      </c>
      <c r="Q18" s="53" t="str">
        <f>IF(Q$3&gt;0,FinAnalysis_INVESTMENT!Q18-FinAnalysis_COUNTERFACTUAL!Q18,"")</f>
        <v/>
      </c>
      <c r="R18" s="53" t="str">
        <f>IF(R$3&gt;0,FinAnalysis_INVESTMENT!R18-FinAnalysis_COUNTERFACTUAL!R18,"")</f>
        <v/>
      </c>
      <c r="S18" s="53" t="str">
        <f>IF(S$3&gt;0,FinAnalysis_INVESTMENT!S18-FinAnalysis_COUNTERFACTUAL!S18,"")</f>
        <v/>
      </c>
      <c r="T18" s="53" t="str">
        <f>IF(T$3&gt;0,FinAnalysis_INVESTMENT!T18-FinAnalysis_COUNTERFACTUAL!T18,"")</f>
        <v/>
      </c>
      <c r="U18" s="53" t="str">
        <f>IF(U$3&gt;0,FinAnalysis_INVESTMENT!U18-FinAnalysis_COUNTERFACTUAL!U18,"")</f>
        <v/>
      </c>
      <c r="V18" s="53" t="str">
        <f>IF(V$3&gt;0,FinAnalysis_INVESTMENT!V18-FinAnalysis_COUNTERFACTUAL!V18,"")</f>
        <v/>
      </c>
      <c r="W18" s="53" t="str">
        <f>IF(W$3&gt;0,FinAnalysis_INVESTMENT!W18-FinAnalysis_COUNTERFACTUAL!W18,"")</f>
        <v/>
      </c>
      <c r="X18" s="53" t="str">
        <f>IF(X$3&gt;0,FinAnalysis_INVESTMENT!X18-FinAnalysis_COUNTERFACTUAL!X18,"")</f>
        <v/>
      </c>
      <c r="Y18" s="53" t="str">
        <f>IF(Y$3&gt;0,FinAnalysis_INVESTMENT!Y18-FinAnalysis_COUNTERFACTUAL!Y18,"")</f>
        <v/>
      </c>
      <c r="Z18" s="53" t="str">
        <f>IF(Z$3&gt;0,FinAnalysis_INVESTMENT!Z18-FinAnalysis_COUNTERFACTUAL!Z18,"")</f>
        <v/>
      </c>
      <c r="AA18" s="53" t="str">
        <f>IF(AA$3&gt;0,FinAnalysis_INVESTMENT!AA18-FinAnalysis_COUNTERFACTUAL!AA18,"")</f>
        <v/>
      </c>
      <c r="AB18" s="53" t="str">
        <f>IF(AB$3&gt;0,FinAnalysis_INVESTMENT!AB18-FinAnalysis_COUNTERFACTUAL!AB18,"")</f>
        <v/>
      </c>
      <c r="AC18" s="53" t="str">
        <f>IF(AC$3&gt;0,FinAnalysis_INVESTMENT!AC18-FinAnalysis_COUNTERFACTUAL!AC18,"")</f>
        <v/>
      </c>
      <c r="AD18" s="53" t="str">
        <f>IF(AD$3&gt;0,FinAnalysis_INVESTMENT!AD18-FinAnalysis_COUNTERFACTUAL!AD18,"")</f>
        <v/>
      </c>
      <c r="AE18" s="53" t="str">
        <f>IF(AE$3&gt;0,FinAnalysis_INVESTMENT!AE18-FinAnalysis_COUNTERFACTUAL!AE18,"")</f>
        <v/>
      </c>
      <c r="AF18" s="53" t="str">
        <f>IF(AF$3&gt;0,FinAnalysis_INVESTMENT!AF18-FinAnalysis_COUNTERFACTUAL!AF18,"")</f>
        <v/>
      </c>
      <c r="AG18" s="53" t="str">
        <f>IF(AG$3&gt;0,FinAnalysis_INVESTMENT!AG18-FinAnalysis_COUNTERFACTUAL!AG18,"")</f>
        <v/>
      </c>
      <c r="AH18" s="53" t="str">
        <f>IF(AH$3&gt;0,FinAnalysis_INVESTMENT!AH18-FinAnalysis_COUNTERFACTUAL!AH18,"")</f>
        <v/>
      </c>
      <c r="AI18" s="53" t="str">
        <f>IF(AI$3&gt;0,FinAnalysis_INVESTMENT!AI18-FinAnalysis_COUNTERFACTUAL!AI18,"")</f>
        <v/>
      </c>
      <c r="AJ18" s="53" t="str">
        <f>IF(AJ$3&gt;0,FinAnalysis_INVESTMENT!AJ18-FinAnalysis_COUNTERFACTUAL!AJ18,"")</f>
        <v/>
      </c>
      <c r="AK18" s="53" t="str">
        <f>IF(AK$3&gt;0,FinAnalysis_INVESTMENT!AK18-FinAnalysis_COUNTERFACTUAL!AK18,"")</f>
        <v/>
      </c>
      <c r="AL18" s="53" t="str">
        <f>IF(AL$3&gt;0,FinAnalysis_INVESTMENT!AL18-FinAnalysis_COUNTERFACTUAL!AL18,"")</f>
        <v/>
      </c>
      <c r="AM18" s="53" t="str">
        <f>IF(AM$3&gt;0,FinAnalysis_INVESTMENT!AM18-FinAnalysis_COUNTERFACTUAL!AM18,"")</f>
        <v/>
      </c>
      <c r="AN18" s="53" t="str">
        <f>IF(AN$3&gt;0,FinAnalysis_INVESTMENT!AN18-FinAnalysis_COUNTERFACTUAL!AN18,"")</f>
        <v/>
      </c>
      <c r="AO18" s="53" t="str">
        <f>IF(AO$3&gt;0,FinAnalysis_INVESTMENT!AO18-FinAnalysis_COUNTERFACTUAL!AO18,"")</f>
        <v/>
      </c>
      <c r="AP18" s="53" t="str">
        <f>IF(AP$3&gt;0,FinAnalysis_INVESTMENT!AP18-FinAnalysis_COUNTERFACTUAL!AP18,"")</f>
        <v/>
      </c>
      <c r="AQ18" s="53" t="str">
        <f>IF(AQ$3&gt;0,FinAnalysis_INVESTMENT!AQ18-FinAnalysis_COUNTERFACTUAL!AQ18,"")</f>
        <v/>
      </c>
      <c r="AR18" s="53" t="str">
        <f>IF(AR$3&gt;0,FinAnalysis_INVESTMENT!AR18-FinAnalysis_COUNTERFACTUAL!AR18,"")</f>
        <v/>
      </c>
    </row>
    <row r="19" spans="1:44" customFormat="1" x14ac:dyDescent="0.25">
      <c r="B19" s="54" t="s">
        <v>158</v>
      </c>
      <c r="C19" s="55" t="s">
        <v>7</v>
      </c>
      <c r="D19" s="56"/>
      <c r="E19" s="56"/>
      <c r="F19" s="57" t="str">
        <f>IF(F$3&gt;0,SUM(F16:F18),"")</f>
        <v/>
      </c>
      <c r="G19" s="57" t="str">
        <f t="shared" ref="G19:J19" si="2">IF(G$3&gt;0,SUM(G16:G18),"")</f>
        <v/>
      </c>
      <c r="H19" s="57" t="str">
        <f t="shared" si="2"/>
        <v/>
      </c>
      <c r="I19" s="57" t="str">
        <f>IF(I$3&gt;0,SUM(I16:I18),"")</f>
        <v/>
      </c>
      <c r="J19" s="57" t="str">
        <f t="shared" si="2"/>
        <v/>
      </c>
      <c r="K19" s="57" t="str">
        <f>IF(K$3&gt;0,SUM(K16:K18),"")</f>
        <v/>
      </c>
      <c r="L19" s="57" t="str">
        <f t="shared" ref="L19:AR19" si="3">IF(L$3&gt;0,SUM(L16:L18),"")</f>
        <v/>
      </c>
      <c r="M19" s="57" t="str">
        <f>IF(M$3&gt;0,SUM(M16:M18),"")</f>
        <v/>
      </c>
      <c r="N19" s="57" t="str">
        <f t="shared" si="3"/>
        <v/>
      </c>
      <c r="O19" s="57" t="str">
        <f t="shared" si="3"/>
        <v/>
      </c>
      <c r="P19" s="57" t="str">
        <f t="shared" si="3"/>
        <v/>
      </c>
      <c r="Q19" s="57" t="str">
        <f t="shared" si="3"/>
        <v/>
      </c>
      <c r="R19" s="57" t="str">
        <f t="shared" si="3"/>
        <v/>
      </c>
      <c r="S19" s="57" t="str">
        <f t="shared" si="3"/>
        <v/>
      </c>
      <c r="T19" s="57" t="str">
        <f t="shared" si="3"/>
        <v/>
      </c>
      <c r="U19" s="57" t="str">
        <f t="shared" si="3"/>
        <v/>
      </c>
      <c r="V19" s="57" t="str">
        <f t="shared" si="3"/>
        <v/>
      </c>
      <c r="W19" s="57" t="str">
        <f t="shared" si="3"/>
        <v/>
      </c>
      <c r="X19" s="57" t="str">
        <f t="shared" si="3"/>
        <v/>
      </c>
      <c r="Y19" s="57" t="str">
        <f t="shared" si="3"/>
        <v/>
      </c>
      <c r="Z19" s="57" t="str">
        <f t="shared" si="3"/>
        <v/>
      </c>
      <c r="AA19" s="57" t="str">
        <f t="shared" si="3"/>
        <v/>
      </c>
      <c r="AB19" s="57" t="str">
        <f t="shared" si="3"/>
        <v/>
      </c>
      <c r="AC19" s="57" t="str">
        <f t="shared" si="3"/>
        <v/>
      </c>
      <c r="AD19" s="57" t="str">
        <f t="shared" si="3"/>
        <v/>
      </c>
      <c r="AE19" s="57" t="str">
        <f t="shared" si="3"/>
        <v/>
      </c>
      <c r="AF19" s="57" t="str">
        <f t="shared" si="3"/>
        <v/>
      </c>
      <c r="AG19" s="57" t="str">
        <f t="shared" si="3"/>
        <v/>
      </c>
      <c r="AH19" s="57" t="str">
        <f t="shared" si="3"/>
        <v/>
      </c>
      <c r="AI19" s="57" t="str">
        <f t="shared" si="3"/>
        <v/>
      </c>
      <c r="AJ19" s="57" t="str">
        <f t="shared" si="3"/>
        <v/>
      </c>
      <c r="AK19" s="57" t="str">
        <f t="shared" si="3"/>
        <v/>
      </c>
      <c r="AL19" s="57" t="str">
        <f t="shared" si="3"/>
        <v/>
      </c>
      <c r="AM19" s="57" t="str">
        <f t="shared" si="3"/>
        <v/>
      </c>
      <c r="AN19" s="57" t="str">
        <f t="shared" si="3"/>
        <v/>
      </c>
      <c r="AO19" s="57" t="str">
        <f t="shared" si="3"/>
        <v/>
      </c>
      <c r="AP19" s="57" t="str">
        <f t="shared" si="3"/>
        <v/>
      </c>
      <c r="AQ19" s="57" t="str">
        <f t="shared" si="3"/>
        <v/>
      </c>
      <c r="AR19" s="57" t="str">
        <f t="shared" si="3"/>
        <v/>
      </c>
    </row>
    <row r="20" spans="1:44" customFormat="1" x14ac:dyDescent="0.25">
      <c r="C20" s="47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44" customFormat="1" x14ac:dyDescent="0.25">
      <c r="A21" s="1" t="s">
        <v>170</v>
      </c>
      <c r="C21" s="47"/>
      <c r="F21" s="24"/>
      <c r="G21" s="58"/>
      <c r="H21" s="3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44" customFormat="1" x14ac:dyDescent="0.25">
      <c r="B22" s="46" t="s">
        <v>161</v>
      </c>
      <c r="C22" s="47" t="s">
        <v>7</v>
      </c>
      <c r="D22" s="48"/>
      <c r="E22" s="49"/>
      <c r="F22" s="53" t="str">
        <f>IF(F$3&gt;0,-FinAnalysis_INVESTMENT!F22-FinAnalysis_COUNTERFACTUAL!F22,"")</f>
        <v/>
      </c>
      <c r="G22" s="53" t="str">
        <f>IF(G$3&gt;0,-FinAnalysis_INVESTMENT!G22-FinAnalysis_COUNTERFACTUAL!G22,"")</f>
        <v/>
      </c>
      <c r="H22" s="53" t="str">
        <f>IF(H$3&gt;0,-FinAnalysis_INVESTMENT!H22-FinAnalysis_COUNTERFACTUAL!H22,"")</f>
        <v/>
      </c>
      <c r="I22" s="53" t="str">
        <f>IF(I$3&gt;0,-FinAnalysis_INVESTMENT!I22-FinAnalysis_COUNTERFACTUAL!I22,"")</f>
        <v/>
      </c>
      <c r="J22" s="53" t="str">
        <f>IF(J$3&gt;0,-FinAnalysis_INVESTMENT!J22-FinAnalysis_COUNTERFACTUAL!J22,"")</f>
        <v/>
      </c>
      <c r="K22" s="53" t="str">
        <f>IF(K$3&gt;0,-FinAnalysis_INVESTMENT!K22-FinAnalysis_COUNTERFACTUAL!K22,"")</f>
        <v/>
      </c>
      <c r="L22" s="53" t="str">
        <f>IF(L$3&gt;0,-FinAnalysis_INVESTMENT!L22-FinAnalysis_COUNTERFACTUAL!L22,"")</f>
        <v/>
      </c>
      <c r="M22" s="53" t="str">
        <f>IF(M$3&gt;0,-FinAnalysis_INVESTMENT!M22-FinAnalysis_COUNTERFACTUAL!M22,"")</f>
        <v/>
      </c>
      <c r="N22" s="53" t="str">
        <f>IF(N$3&gt;0,-FinAnalysis_INVESTMENT!N22-FinAnalysis_COUNTERFACTUAL!N22,"")</f>
        <v/>
      </c>
      <c r="O22" s="53" t="str">
        <f>IF(O$3&gt;0,-FinAnalysis_INVESTMENT!O22-FinAnalysis_COUNTERFACTUAL!O22,"")</f>
        <v/>
      </c>
      <c r="P22" s="53" t="str">
        <f>IF(P$3&gt;0,-FinAnalysis_INVESTMENT!P22-FinAnalysis_COUNTERFACTUAL!P22,"")</f>
        <v/>
      </c>
      <c r="Q22" s="53" t="str">
        <f>IF(Q$3&gt;0,-FinAnalysis_INVESTMENT!Q22-FinAnalysis_COUNTERFACTUAL!Q22,"")</f>
        <v/>
      </c>
      <c r="R22" s="53" t="str">
        <f>IF(R$3&gt;0,-FinAnalysis_INVESTMENT!R22-FinAnalysis_COUNTERFACTUAL!R22,"")</f>
        <v/>
      </c>
      <c r="S22" s="53" t="str">
        <f>IF(S$3&gt;0,-FinAnalysis_INVESTMENT!S22-FinAnalysis_COUNTERFACTUAL!S22,"")</f>
        <v/>
      </c>
      <c r="T22" s="53" t="str">
        <f>IF(T$3&gt;0,-FinAnalysis_INVESTMENT!T22-FinAnalysis_COUNTERFACTUAL!T22,"")</f>
        <v/>
      </c>
      <c r="U22" s="53" t="str">
        <f>IF(U$3&gt;0,-FinAnalysis_INVESTMENT!U22-FinAnalysis_COUNTERFACTUAL!U22,"")</f>
        <v/>
      </c>
      <c r="V22" s="53" t="str">
        <f>IF(V$3&gt;0,-FinAnalysis_INVESTMENT!V22-FinAnalysis_COUNTERFACTUAL!V22,"")</f>
        <v/>
      </c>
      <c r="W22" s="53" t="str">
        <f>IF(W$3&gt;0,-FinAnalysis_INVESTMENT!W22-FinAnalysis_COUNTERFACTUAL!W22,"")</f>
        <v/>
      </c>
      <c r="X22" s="53" t="str">
        <f>IF(X$3&gt;0,-FinAnalysis_INVESTMENT!X22-FinAnalysis_COUNTERFACTUAL!X22,"")</f>
        <v/>
      </c>
      <c r="Y22" s="53" t="str">
        <f>IF(Y$3&gt;0,-FinAnalysis_INVESTMENT!Y22-FinAnalysis_COUNTERFACTUAL!Y22,"")</f>
        <v/>
      </c>
      <c r="Z22" s="53" t="str">
        <f>IF(Z$3&gt;0,-FinAnalysis_INVESTMENT!Z22-FinAnalysis_COUNTERFACTUAL!Z22,"")</f>
        <v/>
      </c>
      <c r="AA22" s="53" t="str">
        <f>IF(AA$3&gt;0,-FinAnalysis_INVESTMENT!AA22-FinAnalysis_COUNTERFACTUAL!AA22,"")</f>
        <v/>
      </c>
      <c r="AB22" s="53" t="str">
        <f>IF(AB$3&gt;0,-FinAnalysis_INVESTMENT!AB22-FinAnalysis_COUNTERFACTUAL!AB22,"")</f>
        <v/>
      </c>
      <c r="AC22" s="53" t="str">
        <f>IF(AC$3&gt;0,-FinAnalysis_INVESTMENT!AC22-FinAnalysis_COUNTERFACTUAL!AC22,"")</f>
        <v/>
      </c>
      <c r="AD22" s="53" t="str">
        <f>IF(AD$3&gt;0,-FinAnalysis_INVESTMENT!AD22-FinAnalysis_COUNTERFACTUAL!AD22,"")</f>
        <v/>
      </c>
      <c r="AE22" s="53" t="str">
        <f>IF(AE$3&gt;0,-FinAnalysis_INVESTMENT!AE22-FinAnalysis_COUNTERFACTUAL!AE22,"")</f>
        <v/>
      </c>
      <c r="AF22" s="53" t="str">
        <f>IF(AF$3&gt;0,-FinAnalysis_INVESTMENT!AF22-FinAnalysis_COUNTERFACTUAL!AF22,"")</f>
        <v/>
      </c>
      <c r="AG22" s="53" t="str">
        <f>IF(AG$3&gt;0,-FinAnalysis_INVESTMENT!AG22-FinAnalysis_COUNTERFACTUAL!AG22,"")</f>
        <v/>
      </c>
      <c r="AH22" s="53" t="str">
        <f>IF(AH$3&gt;0,-FinAnalysis_INVESTMENT!AH22-FinAnalysis_COUNTERFACTUAL!AH22,"")</f>
        <v/>
      </c>
      <c r="AI22" s="53" t="str">
        <f>IF(AI$3&gt;0,-FinAnalysis_INVESTMENT!AI22-FinAnalysis_COUNTERFACTUAL!AI22,"")</f>
        <v/>
      </c>
      <c r="AJ22" s="53" t="str">
        <f>IF(AJ$3&gt;0,-FinAnalysis_INVESTMENT!AJ22-FinAnalysis_COUNTERFACTUAL!AJ22,"")</f>
        <v/>
      </c>
      <c r="AK22" s="53" t="str">
        <f>IF(AK$3&gt;0,-FinAnalysis_INVESTMENT!AK22-FinAnalysis_COUNTERFACTUAL!AK22,"")</f>
        <v/>
      </c>
      <c r="AL22" s="53" t="str">
        <f>IF(AL$3&gt;0,-FinAnalysis_INVESTMENT!AL22-FinAnalysis_COUNTERFACTUAL!AL22,"")</f>
        <v/>
      </c>
      <c r="AM22" s="53" t="str">
        <f>IF(AM$3&gt;0,-FinAnalysis_INVESTMENT!AM22-FinAnalysis_COUNTERFACTUAL!AM22,"")</f>
        <v/>
      </c>
      <c r="AN22" s="53" t="str">
        <f>IF(AN$3&gt;0,-FinAnalysis_INVESTMENT!AN22-FinAnalysis_COUNTERFACTUAL!AN22,"")</f>
        <v/>
      </c>
      <c r="AO22" s="53" t="str">
        <f>IF(AO$3&gt;0,-FinAnalysis_INVESTMENT!AO22-FinAnalysis_COUNTERFACTUAL!AO22,"")</f>
        <v/>
      </c>
      <c r="AP22" s="53" t="str">
        <f>IF(AP$3&gt;0,-FinAnalysis_INVESTMENT!AP22-FinAnalysis_COUNTERFACTUAL!AP22,"")</f>
        <v/>
      </c>
      <c r="AQ22" s="53" t="str">
        <f>IF(AQ$3&gt;0,-FinAnalysis_INVESTMENT!AQ22-FinAnalysis_COUNTERFACTUAL!AQ22,"")</f>
        <v/>
      </c>
      <c r="AR22" s="53" t="str">
        <f>IF(AR$3&gt;0,-FinAnalysis_INVESTMENT!AR22-FinAnalysis_COUNTERFACTUAL!AR22,"")</f>
        <v/>
      </c>
    </row>
    <row r="23" spans="1:44" customFormat="1" x14ac:dyDescent="0.25">
      <c r="B23" s="46" t="s">
        <v>8</v>
      </c>
      <c r="C23" s="47" t="s">
        <v>7</v>
      </c>
      <c r="D23" s="48"/>
      <c r="E23" s="49"/>
      <c r="F23" s="53" t="str">
        <f>IF(F$3&gt;0,-FinAnalysis_INVESTMENT!F23-FinAnalysis_COUNTERFACTUAL!F23,"")</f>
        <v/>
      </c>
      <c r="G23" s="53" t="str">
        <f>IF(G$3&gt;0,-FinAnalysis_INVESTMENT!G23-FinAnalysis_COUNTERFACTUAL!G23,"")</f>
        <v/>
      </c>
      <c r="H23" s="53" t="str">
        <f>IF(H$3&gt;0,-FinAnalysis_INVESTMENT!H23-FinAnalysis_COUNTERFACTUAL!H23,"")</f>
        <v/>
      </c>
      <c r="I23" s="53" t="str">
        <f>IF(I$3&gt;0,-FinAnalysis_INVESTMENT!I23-FinAnalysis_COUNTERFACTUAL!I23,"")</f>
        <v/>
      </c>
      <c r="J23" s="53" t="str">
        <f>IF(J$3&gt;0,-FinAnalysis_INVESTMENT!J23-FinAnalysis_COUNTERFACTUAL!J23,"")</f>
        <v/>
      </c>
      <c r="K23" s="53" t="str">
        <f>IF(K$3&gt;0,-FinAnalysis_INVESTMENT!K23-FinAnalysis_COUNTERFACTUAL!K23,"")</f>
        <v/>
      </c>
      <c r="L23" s="53" t="str">
        <f>IF(L$3&gt;0,-FinAnalysis_INVESTMENT!L23-FinAnalysis_COUNTERFACTUAL!L23,"")</f>
        <v/>
      </c>
      <c r="M23" s="53" t="str">
        <f>IF(M$3&gt;0,-FinAnalysis_INVESTMENT!M23-FinAnalysis_COUNTERFACTUAL!M23,"")</f>
        <v/>
      </c>
      <c r="N23" s="53" t="str">
        <f>IF(N$3&gt;0,-FinAnalysis_INVESTMENT!N23-FinAnalysis_COUNTERFACTUAL!N23,"")</f>
        <v/>
      </c>
      <c r="O23" s="53" t="str">
        <f>IF(O$3&gt;0,-FinAnalysis_INVESTMENT!O23-FinAnalysis_COUNTERFACTUAL!O23,"")</f>
        <v/>
      </c>
      <c r="P23" s="53" t="str">
        <f>IF(P$3&gt;0,-FinAnalysis_INVESTMENT!P23-FinAnalysis_COUNTERFACTUAL!P23,"")</f>
        <v/>
      </c>
      <c r="Q23" s="53" t="str">
        <f>IF(Q$3&gt;0,-FinAnalysis_INVESTMENT!Q23-FinAnalysis_COUNTERFACTUAL!Q23,"")</f>
        <v/>
      </c>
      <c r="R23" s="53" t="str">
        <f>IF(R$3&gt;0,-FinAnalysis_INVESTMENT!R23-FinAnalysis_COUNTERFACTUAL!R23,"")</f>
        <v/>
      </c>
      <c r="S23" s="53" t="str">
        <f>IF(S$3&gt;0,-FinAnalysis_INVESTMENT!S23-FinAnalysis_COUNTERFACTUAL!S23,"")</f>
        <v/>
      </c>
      <c r="T23" s="53" t="str">
        <f>IF(T$3&gt;0,-FinAnalysis_INVESTMENT!T23-FinAnalysis_COUNTERFACTUAL!T23,"")</f>
        <v/>
      </c>
      <c r="U23" s="53" t="str">
        <f>IF(U$3&gt;0,-FinAnalysis_INVESTMENT!U23-FinAnalysis_COUNTERFACTUAL!U23,"")</f>
        <v/>
      </c>
      <c r="V23" s="53" t="str">
        <f>IF(V$3&gt;0,-FinAnalysis_INVESTMENT!V23-FinAnalysis_COUNTERFACTUAL!V23,"")</f>
        <v/>
      </c>
      <c r="W23" s="53" t="str">
        <f>IF(W$3&gt;0,-FinAnalysis_INVESTMENT!W23-FinAnalysis_COUNTERFACTUAL!W23,"")</f>
        <v/>
      </c>
      <c r="X23" s="53" t="str">
        <f>IF(X$3&gt;0,-FinAnalysis_INVESTMENT!X23-FinAnalysis_COUNTERFACTUAL!X23,"")</f>
        <v/>
      </c>
      <c r="Y23" s="53" t="str">
        <f>IF(Y$3&gt;0,-FinAnalysis_INVESTMENT!Y23-FinAnalysis_COUNTERFACTUAL!Y23,"")</f>
        <v/>
      </c>
      <c r="Z23" s="53" t="str">
        <f>IF(Z$3&gt;0,-FinAnalysis_INVESTMENT!Z23-FinAnalysis_COUNTERFACTUAL!Z23,"")</f>
        <v/>
      </c>
      <c r="AA23" s="53" t="str">
        <f>IF(AA$3&gt;0,-FinAnalysis_INVESTMENT!AA23-FinAnalysis_COUNTERFACTUAL!AA23,"")</f>
        <v/>
      </c>
      <c r="AB23" s="53" t="str">
        <f>IF(AB$3&gt;0,-FinAnalysis_INVESTMENT!AB23-FinAnalysis_COUNTERFACTUAL!AB23,"")</f>
        <v/>
      </c>
      <c r="AC23" s="53" t="str">
        <f>IF(AC$3&gt;0,-FinAnalysis_INVESTMENT!AC23-FinAnalysis_COUNTERFACTUAL!AC23,"")</f>
        <v/>
      </c>
      <c r="AD23" s="53" t="str">
        <f>IF(AD$3&gt;0,-FinAnalysis_INVESTMENT!AD23-FinAnalysis_COUNTERFACTUAL!AD23,"")</f>
        <v/>
      </c>
      <c r="AE23" s="53" t="str">
        <f>IF(AE$3&gt;0,-FinAnalysis_INVESTMENT!AE23-FinAnalysis_COUNTERFACTUAL!AE23,"")</f>
        <v/>
      </c>
      <c r="AF23" s="53" t="str">
        <f>IF(AF$3&gt;0,-FinAnalysis_INVESTMENT!AF23-FinAnalysis_COUNTERFACTUAL!AF23,"")</f>
        <v/>
      </c>
      <c r="AG23" s="53" t="str">
        <f>IF(AG$3&gt;0,-FinAnalysis_INVESTMENT!AG23-FinAnalysis_COUNTERFACTUAL!AG23,"")</f>
        <v/>
      </c>
      <c r="AH23" s="53" t="str">
        <f>IF(AH$3&gt;0,-FinAnalysis_INVESTMENT!AH23-FinAnalysis_COUNTERFACTUAL!AH23,"")</f>
        <v/>
      </c>
      <c r="AI23" s="53" t="str">
        <f>IF(AI$3&gt;0,-FinAnalysis_INVESTMENT!AI23-FinAnalysis_COUNTERFACTUAL!AI23,"")</f>
        <v/>
      </c>
      <c r="AJ23" s="53" t="str">
        <f>IF(AJ$3&gt;0,-FinAnalysis_INVESTMENT!AJ23-FinAnalysis_COUNTERFACTUAL!AJ23,"")</f>
        <v/>
      </c>
      <c r="AK23" s="53" t="str">
        <f>IF(AK$3&gt;0,-FinAnalysis_INVESTMENT!AK23-FinAnalysis_COUNTERFACTUAL!AK23,"")</f>
        <v/>
      </c>
      <c r="AL23" s="53" t="str">
        <f>IF(AL$3&gt;0,-FinAnalysis_INVESTMENT!AL23-FinAnalysis_COUNTERFACTUAL!AL23,"")</f>
        <v/>
      </c>
      <c r="AM23" s="53" t="str">
        <f>IF(AM$3&gt;0,-FinAnalysis_INVESTMENT!AM23-FinAnalysis_COUNTERFACTUAL!AM23,"")</f>
        <v/>
      </c>
      <c r="AN23" s="53" t="str">
        <f>IF(AN$3&gt;0,-FinAnalysis_INVESTMENT!AN23-FinAnalysis_COUNTERFACTUAL!AN23,"")</f>
        <v/>
      </c>
      <c r="AO23" s="53" t="str">
        <f>IF(AO$3&gt;0,-FinAnalysis_INVESTMENT!AO23-FinAnalysis_COUNTERFACTUAL!AO23,"")</f>
        <v/>
      </c>
      <c r="AP23" s="53" t="str">
        <f>IF(AP$3&gt;0,-FinAnalysis_INVESTMENT!AP23-FinAnalysis_COUNTERFACTUAL!AP23,"")</f>
        <v/>
      </c>
      <c r="AQ23" s="53" t="str">
        <f>IF(AQ$3&gt;0,-FinAnalysis_INVESTMENT!AQ23-FinAnalysis_COUNTERFACTUAL!AQ23,"")</f>
        <v/>
      </c>
      <c r="AR23" s="53" t="str">
        <f>IF(AR$3&gt;0,-FinAnalysis_INVESTMENT!AR23-FinAnalysis_COUNTERFACTUAL!AR23,"")</f>
        <v/>
      </c>
    </row>
    <row r="24" spans="1:44" customFormat="1" x14ac:dyDescent="0.25">
      <c r="B24" s="46" t="s">
        <v>159</v>
      </c>
      <c r="C24" s="47" t="s">
        <v>7</v>
      </c>
      <c r="D24" s="48"/>
      <c r="E24" s="49"/>
      <c r="F24" s="53" t="str">
        <f>IF(F$3&gt;0,-FinAnalysis_INVESTMENT!F24-FinAnalysis_COUNTERFACTUAL!F24,"")</f>
        <v/>
      </c>
      <c r="G24" s="53" t="str">
        <f>IF(G$3&gt;0,-FinAnalysis_INVESTMENT!G24-FinAnalysis_COUNTERFACTUAL!G24,"")</f>
        <v/>
      </c>
      <c r="H24" s="53" t="str">
        <f>IF(H$3&gt;0,-FinAnalysis_INVESTMENT!H24-FinAnalysis_COUNTERFACTUAL!H24,"")</f>
        <v/>
      </c>
      <c r="I24" s="53" t="str">
        <f>IF(I$3&gt;0,-FinAnalysis_INVESTMENT!I24-FinAnalysis_COUNTERFACTUAL!I24,"")</f>
        <v/>
      </c>
      <c r="J24" s="53" t="str">
        <f>IF(J$3&gt;0,-FinAnalysis_INVESTMENT!J24-FinAnalysis_COUNTERFACTUAL!J24,"")</f>
        <v/>
      </c>
      <c r="K24" s="53" t="str">
        <f>IF(K$3&gt;0,-FinAnalysis_INVESTMENT!K24-FinAnalysis_COUNTERFACTUAL!K24,"")</f>
        <v/>
      </c>
      <c r="L24" s="53" t="str">
        <f>IF(L$3&gt;0,-FinAnalysis_INVESTMENT!L24-FinAnalysis_COUNTERFACTUAL!L24,"")</f>
        <v/>
      </c>
      <c r="M24" s="53" t="str">
        <f>IF(M$3&gt;0,-FinAnalysis_INVESTMENT!M24-FinAnalysis_COUNTERFACTUAL!M24,"")</f>
        <v/>
      </c>
      <c r="N24" s="53" t="str">
        <f>IF(N$3&gt;0,-FinAnalysis_INVESTMENT!N24-FinAnalysis_COUNTERFACTUAL!N24,"")</f>
        <v/>
      </c>
      <c r="O24" s="53" t="str">
        <f>IF(O$3&gt;0,-FinAnalysis_INVESTMENT!O24-FinAnalysis_COUNTERFACTUAL!O24,"")</f>
        <v/>
      </c>
      <c r="P24" s="53" t="str">
        <f>IF(P$3&gt;0,-FinAnalysis_INVESTMENT!P24-FinAnalysis_COUNTERFACTUAL!P24,"")</f>
        <v/>
      </c>
      <c r="Q24" s="53" t="str">
        <f>IF(Q$3&gt;0,-FinAnalysis_INVESTMENT!Q24-FinAnalysis_COUNTERFACTUAL!Q24,"")</f>
        <v/>
      </c>
      <c r="R24" s="53" t="str">
        <f>IF(R$3&gt;0,-FinAnalysis_INVESTMENT!R24-FinAnalysis_COUNTERFACTUAL!R24,"")</f>
        <v/>
      </c>
      <c r="S24" s="53" t="str">
        <f>IF(S$3&gt;0,-FinAnalysis_INVESTMENT!S24-FinAnalysis_COUNTERFACTUAL!S24,"")</f>
        <v/>
      </c>
      <c r="T24" s="53" t="str">
        <f>IF(T$3&gt;0,-FinAnalysis_INVESTMENT!T24-FinAnalysis_COUNTERFACTUAL!T24,"")</f>
        <v/>
      </c>
      <c r="U24" s="53" t="str">
        <f>IF(U$3&gt;0,-FinAnalysis_INVESTMENT!U24-FinAnalysis_COUNTERFACTUAL!U24,"")</f>
        <v/>
      </c>
      <c r="V24" s="53" t="str">
        <f>IF(V$3&gt;0,-FinAnalysis_INVESTMENT!V24-FinAnalysis_COUNTERFACTUAL!V24,"")</f>
        <v/>
      </c>
      <c r="W24" s="53" t="str">
        <f>IF(W$3&gt;0,-FinAnalysis_INVESTMENT!W24-FinAnalysis_COUNTERFACTUAL!W24,"")</f>
        <v/>
      </c>
      <c r="X24" s="53" t="str">
        <f>IF(X$3&gt;0,-FinAnalysis_INVESTMENT!X24-FinAnalysis_COUNTERFACTUAL!X24,"")</f>
        <v/>
      </c>
      <c r="Y24" s="53" t="str">
        <f>IF(Y$3&gt;0,-FinAnalysis_INVESTMENT!Y24-FinAnalysis_COUNTERFACTUAL!Y24,"")</f>
        <v/>
      </c>
      <c r="Z24" s="53" t="str">
        <f>IF(Z$3&gt;0,-FinAnalysis_INVESTMENT!Z24-FinAnalysis_COUNTERFACTUAL!Z24,"")</f>
        <v/>
      </c>
      <c r="AA24" s="53" t="str">
        <f>IF(AA$3&gt;0,-FinAnalysis_INVESTMENT!AA24-FinAnalysis_COUNTERFACTUAL!AA24,"")</f>
        <v/>
      </c>
      <c r="AB24" s="53" t="str">
        <f>IF(AB$3&gt;0,-FinAnalysis_INVESTMENT!AB24-FinAnalysis_COUNTERFACTUAL!AB24,"")</f>
        <v/>
      </c>
      <c r="AC24" s="53" t="str">
        <f>IF(AC$3&gt;0,-FinAnalysis_INVESTMENT!AC24-FinAnalysis_COUNTERFACTUAL!AC24,"")</f>
        <v/>
      </c>
      <c r="AD24" s="53" t="str">
        <f>IF(AD$3&gt;0,-FinAnalysis_INVESTMENT!AD24-FinAnalysis_COUNTERFACTUAL!AD24,"")</f>
        <v/>
      </c>
      <c r="AE24" s="53" t="str">
        <f>IF(AE$3&gt;0,-FinAnalysis_INVESTMENT!AE24-FinAnalysis_COUNTERFACTUAL!AE24,"")</f>
        <v/>
      </c>
      <c r="AF24" s="53" t="str">
        <f>IF(AF$3&gt;0,-FinAnalysis_INVESTMENT!AF24-FinAnalysis_COUNTERFACTUAL!AF24,"")</f>
        <v/>
      </c>
      <c r="AG24" s="53" t="str">
        <f>IF(AG$3&gt;0,-FinAnalysis_INVESTMENT!AG24-FinAnalysis_COUNTERFACTUAL!AG24,"")</f>
        <v/>
      </c>
      <c r="AH24" s="53" t="str">
        <f>IF(AH$3&gt;0,-FinAnalysis_INVESTMENT!AH24-FinAnalysis_COUNTERFACTUAL!AH24,"")</f>
        <v/>
      </c>
      <c r="AI24" s="53" t="str">
        <f>IF(AI$3&gt;0,-FinAnalysis_INVESTMENT!AI24-FinAnalysis_COUNTERFACTUAL!AI24,"")</f>
        <v/>
      </c>
      <c r="AJ24" s="53" t="str">
        <f>IF(AJ$3&gt;0,-FinAnalysis_INVESTMENT!AJ24-FinAnalysis_COUNTERFACTUAL!AJ24,"")</f>
        <v/>
      </c>
      <c r="AK24" s="53" t="str">
        <f>IF(AK$3&gt;0,-FinAnalysis_INVESTMENT!AK24-FinAnalysis_COUNTERFACTUAL!AK24,"")</f>
        <v/>
      </c>
      <c r="AL24" s="53" t="str">
        <f>IF(AL$3&gt;0,-FinAnalysis_INVESTMENT!AL24-FinAnalysis_COUNTERFACTUAL!AL24,"")</f>
        <v/>
      </c>
      <c r="AM24" s="53" t="str">
        <f>IF(AM$3&gt;0,-FinAnalysis_INVESTMENT!AM24-FinAnalysis_COUNTERFACTUAL!AM24,"")</f>
        <v/>
      </c>
      <c r="AN24" s="53" t="str">
        <f>IF(AN$3&gt;0,-FinAnalysis_INVESTMENT!AN24-FinAnalysis_COUNTERFACTUAL!AN24,"")</f>
        <v/>
      </c>
      <c r="AO24" s="53" t="str">
        <f>IF(AO$3&gt;0,-FinAnalysis_INVESTMENT!AO24-FinAnalysis_COUNTERFACTUAL!AO24,"")</f>
        <v/>
      </c>
      <c r="AP24" s="53" t="str">
        <f>IF(AP$3&gt;0,-FinAnalysis_INVESTMENT!AP24-FinAnalysis_COUNTERFACTUAL!AP24,"")</f>
        <v/>
      </c>
      <c r="AQ24" s="53" t="str">
        <f>IF(AQ$3&gt;0,-FinAnalysis_INVESTMENT!AQ24-FinAnalysis_COUNTERFACTUAL!AQ24,"")</f>
        <v/>
      </c>
      <c r="AR24" s="53" t="str">
        <f>IF(AR$3&gt;0,-FinAnalysis_INVESTMENT!AR24-FinAnalysis_COUNTERFACTUAL!AR24,"")</f>
        <v/>
      </c>
    </row>
    <row r="25" spans="1:44" customFormat="1" x14ac:dyDescent="0.25">
      <c r="B25" s="54" t="s">
        <v>160</v>
      </c>
      <c r="C25" s="55" t="s">
        <v>7</v>
      </c>
      <c r="D25" s="56"/>
      <c r="E25" s="56"/>
      <c r="F25" s="57" t="str">
        <f>IF(F$3&gt;0,SUM(F22:F24),"")</f>
        <v/>
      </c>
      <c r="G25" s="57" t="str">
        <f t="shared" ref="G25:AR25" si="4">IF(G$3&gt;0,SUM(G22:G24),"")</f>
        <v/>
      </c>
      <c r="H25" s="57" t="str">
        <f t="shared" si="4"/>
        <v/>
      </c>
      <c r="I25" s="57" t="str">
        <f t="shared" si="4"/>
        <v/>
      </c>
      <c r="J25" s="57" t="str">
        <f>IF(J$3&gt;0,SUM(J22:J24),"")</f>
        <v/>
      </c>
      <c r="K25" s="57" t="str">
        <f t="shared" si="4"/>
        <v/>
      </c>
      <c r="L25" s="57" t="str">
        <f t="shared" si="4"/>
        <v/>
      </c>
      <c r="M25" s="57" t="str">
        <f t="shared" si="4"/>
        <v/>
      </c>
      <c r="N25" s="57" t="str">
        <f t="shared" si="4"/>
        <v/>
      </c>
      <c r="O25" s="57" t="str">
        <f t="shared" si="4"/>
        <v/>
      </c>
      <c r="P25" s="57" t="str">
        <f t="shared" si="4"/>
        <v/>
      </c>
      <c r="Q25" s="57" t="str">
        <f t="shared" si="4"/>
        <v/>
      </c>
      <c r="R25" s="57" t="str">
        <f t="shared" si="4"/>
        <v/>
      </c>
      <c r="S25" s="57" t="str">
        <f t="shared" si="4"/>
        <v/>
      </c>
      <c r="T25" s="57" t="str">
        <f t="shared" si="4"/>
        <v/>
      </c>
      <c r="U25" s="57" t="str">
        <f t="shared" si="4"/>
        <v/>
      </c>
      <c r="V25" s="57" t="str">
        <f t="shared" si="4"/>
        <v/>
      </c>
      <c r="W25" s="57" t="str">
        <f t="shared" si="4"/>
        <v/>
      </c>
      <c r="X25" s="57" t="str">
        <f t="shared" si="4"/>
        <v/>
      </c>
      <c r="Y25" s="57" t="str">
        <f t="shared" si="4"/>
        <v/>
      </c>
      <c r="Z25" s="57" t="str">
        <f t="shared" si="4"/>
        <v/>
      </c>
      <c r="AA25" s="57" t="str">
        <f t="shared" si="4"/>
        <v/>
      </c>
      <c r="AB25" s="57" t="str">
        <f t="shared" si="4"/>
        <v/>
      </c>
      <c r="AC25" s="57" t="str">
        <f t="shared" si="4"/>
        <v/>
      </c>
      <c r="AD25" s="57" t="str">
        <f t="shared" si="4"/>
        <v/>
      </c>
      <c r="AE25" s="57" t="str">
        <f t="shared" si="4"/>
        <v/>
      </c>
      <c r="AF25" s="57" t="str">
        <f t="shared" si="4"/>
        <v/>
      </c>
      <c r="AG25" s="57" t="str">
        <f t="shared" si="4"/>
        <v/>
      </c>
      <c r="AH25" s="57" t="str">
        <f t="shared" si="4"/>
        <v/>
      </c>
      <c r="AI25" s="57" t="str">
        <f t="shared" si="4"/>
        <v/>
      </c>
      <c r="AJ25" s="57" t="str">
        <f t="shared" si="4"/>
        <v/>
      </c>
      <c r="AK25" s="57" t="str">
        <f t="shared" si="4"/>
        <v/>
      </c>
      <c r="AL25" s="57" t="str">
        <f t="shared" si="4"/>
        <v/>
      </c>
      <c r="AM25" s="57" t="str">
        <f t="shared" si="4"/>
        <v/>
      </c>
      <c r="AN25" s="57" t="str">
        <f t="shared" si="4"/>
        <v/>
      </c>
      <c r="AO25" s="57" t="str">
        <f t="shared" si="4"/>
        <v/>
      </c>
      <c r="AP25" s="57" t="str">
        <f t="shared" si="4"/>
        <v/>
      </c>
      <c r="AQ25" s="57" t="str">
        <f t="shared" si="4"/>
        <v/>
      </c>
      <c r="AR25" s="57" t="str">
        <f t="shared" si="4"/>
        <v/>
      </c>
    </row>
    <row r="26" spans="1:44" customFormat="1" x14ac:dyDescent="0.25">
      <c r="C26" s="47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44" s="1" customFormat="1" x14ac:dyDescent="0.25">
      <c r="B27" s="59" t="s">
        <v>9</v>
      </c>
      <c r="C27" s="60" t="s">
        <v>7</v>
      </c>
      <c r="F27" s="61">
        <f>IF(F$3&gt;0,SUM(F19,F25),0)</f>
        <v>0</v>
      </c>
      <c r="G27" s="61">
        <f t="shared" ref="G27:AR27" si="5">IF(G$3&gt;0,SUM(G19,G25),0)</f>
        <v>0</v>
      </c>
      <c r="H27" s="61">
        <f t="shared" si="5"/>
        <v>0</v>
      </c>
      <c r="I27" s="61">
        <f>IF(I$3&gt;0,SUM(I19,I25),0)</f>
        <v>0</v>
      </c>
      <c r="J27" s="61">
        <f>IF(J$3&gt;0,SUM(J19,J25),0)</f>
        <v>0</v>
      </c>
      <c r="K27" s="61">
        <f t="shared" si="5"/>
        <v>0</v>
      </c>
      <c r="L27" s="61">
        <f t="shared" si="5"/>
        <v>0</v>
      </c>
      <c r="M27" s="61">
        <f t="shared" si="5"/>
        <v>0</v>
      </c>
      <c r="N27" s="61">
        <f t="shared" si="5"/>
        <v>0</v>
      </c>
      <c r="O27" s="61">
        <f t="shared" si="5"/>
        <v>0</v>
      </c>
      <c r="P27" s="61">
        <f t="shared" si="5"/>
        <v>0</v>
      </c>
      <c r="Q27" s="61">
        <f t="shared" si="5"/>
        <v>0</v>
      </c>
      <c r="R27" s="61">
        <f t="shared" si="5"/>
        <v>0</v>
      </c>
      <c r="S27" s="61">
        <f t="shared" si="5"/>
        <v>0</v>
      </c>
      <c r="T27" s="61">
        <f t="shared" si="5"/>
        <v>0</v>
      </c>
      <c r="U27" s="61">
        <f t="shared" si="5"/>
        <v>0</v>
      </c>
      <c r="V27" s="61">
        <f t="shared" si="5"/>
        <v>0</v>
      </c>
      <c r="W27" s="61">
        <f t="shared" si="5"/>
        <v>0</v>
      </c>
      <c r="X27" s="61">
        <f t="shared" si="5"/>
        <v>0</v>
      </c>
      <c r="Y27" s="61">
        <f t="shared" si="5"/>
        <v>0</v>
      </c>
      <c r="Z27" s="61">
        <f t="shared" si="5"/>
        <v>0</v>
      </c>
      <c r="AA27" s="61">
        <f t="shared" si="5"/>
        <v>0</v>
      </c>
      <c r="AB27" s="61">
        <f t="shared" si="5"/>
        <v>0</v>
      </c>
      <c r="AC27" s="61">
        <f t="shared" si="5"/>
        <v>0</v>
      </c>
      <c r="AD27" s="61">
        <f t="shared" si="5"/>
        <v>0</v>
      </c>
      <c r="AE27" s="61">
        <f t="shared" si="5"/>
        <v>0</v>
      </c>
      <c r="AF27" s="61">
        <f t="shared" si="5"/>
        <v>0</v>
      </c>
      <c r="AG27" s="61">
        <f t="shared" si="5"/>
        <v>0</v>
      </c>
      <c r="AH27" s="61">
        <f t="shared" si="5"/>
        <v>0</v>
      </c>
      <c r="AI27" s="61">
        <f t="shared" si="5"/>
        <v>0</v>
      </c>
      <c r="AJ27" s="61">
        <f t="shared" si="5"/>
        <v>0</v>
      </c>
      <c r="AK27" s="61">
        <f t="shared" si="5"/>
        <v>0</v>
      </c>
      <c r="AL27" s="61">
        <f t="shared" si="5"/>
        <v>0</v>
      </c>
      <c r="AM27" s="61">
        <f t="shared" si="5"/>
        <v>0</v>
      </c>
      <c r="AN27" s="61">
        <f t="shared" si="5"/>
        <v>0</v>
      </c>
      <c r="AO27" s="61">
        <f t="shared" si="5"/>
        <v>0</v>
      </c>
      <c r="AP27" s="61">
        <f t="shared" si="5"/>
        <v>0</v>
      </c>
      <c r="AQ27" s="61">
        <f t="shared" si="5"/>
        <v>0</v>
      </c>
      <c r="AR27" s="61">
        <f t="shared" si="5"/>
        <v>0</v>
      </c>
    </row>
    <row r="28" spans="1:44" s="15" customFormat="1" x14ac:dyDescent="0.25">
      <c r="B28" s="62" t="s">
        <v>10</v>
      </c>
      <c r="C28" s="47" t="s">
        <v>11</v>
      </c>
      <c r="F28" s="63" t="str">
        <f>IFERROR(F27/F19,"n/a")</f>
        <v>n/a</v>
      </c>
      <c r="G28" s="63" t="str">
        <f t="shared" ref="G28:AR28" si="6">IFERROR(G27/G19,"n/a")</f>
        <v>n/a</v>
      </c>
      <c r="H28" s="63" t="str">
        <f t="shared" si="6"/>
        <v>n/a</v>
      </c>
      <c r="I28" s="63" t="str">
        <f t="shared" si="6"/>
        <v>n/a</v>
      </c>
      <c r="J28" s="63" t="str">
        <f>IFERROR(J27/J19,"n/a")</f>
        <v>n/a</v>
      </c>
      <c r="K28" s="63" t="str">
        <f>IFERROR(K27/K19,"n/a")</f>
        <v>n/a</v>
      </c>
      <c r="L28" s="63" t="str">
        <f t="shared" si="6"/>
        <v>n/a</v>
      </c>
      <c r="M28" s="63" t="str">
        <f t="shared" si="6"/>
        <v>n/a</v>
      </c>
      <c r="N28" s="63" t="str">
        <f t="shared" si="6"/>
        <v>n/a</v>
      </c>
      <c r="O28" s="63" t="str">
        <f t="shared" si="6"/>
        <v>n/a</v>
      </c>
      <c r="P28" s="63" t="str">
        <f t="shared" si="6"/>
        <v>n/a</v>
      </c>
      <c r="Q28" s="63" t="str">
        <f t="shared" si="6"/>
        <v>n/a</v>
      </c>
      <c r="R28" s="63" t="str">
        <f t="shared" si="6"/>
        <v>n/a</v>
      </c>
      <c r="S28" s="63" t="str">
        <f t="shared" si="6"/>
        <v>n/a</v>
      </c>
      <c r="T28" s="63" t="str">
        <f t="shared" si="6"/>
        <v>n/a</v>
      </c>
      <c r="U28" s="63" t="str">
        <f t="shared" si="6"/>
        <v>n/a</v>
      </c>
      <c r="V28" s="63" t="str">
        <f t="shared" si="6"/>
        <v>n/a</v>
      </c>
      <c r="W28" s="63" t="str">
        <f t="shared" si="6"/>
        <v>n/a</v>
      </c>
      <c r="X28" s="63" t="str">
        <f t="shared" si="6"/>
        <v>n/a</v>
      </c>
      <c r="Y28" s="63" t="str">
        <f t="shared" si="6"/>
        <v>n/a</v>
      </c>
      <c r="Z28" s="63" t="str">
        <f t="shared" si="6"/>
        <v>n/a</v>
      </c>
      <c r="AA28" s="63" t="str">
        <f t="shared" si="6"/>
        <v>n/a</v>
      </c>
      <c r="AB28" s="63" t="str">
        <f t="shared" si="6"/>
        <v>n/a</v>
      </c>
      <c r="AC28" s="63" t="str">
        <f t="shared" si="6"/>
        <v>n/a</v>
      </c>
      <c r="AD28" s="63" t="str">
        <f t="shared" si="6"/>
        <v>n/a</v>
      </c>
      <c r="AE28" s="63" t="str">
        <f t="shared" si="6"/>
        <v>n/a</v>
      </c>
      <c r="AF28" s="63" t="str">
        <f t="shared" si="6"/>
        <v>n/a</v>
      </c>
      <c r="AG28" s="63" t="str">
        <f t="shared" si="6"/>
        <v>n/a</v>
      </c>
      <c r="AH28" s="63" t="str">
        <f t="shared" si="6"/>
        <v>n/a</v>
      </c>
      <c r="AI28" s="63" t="str">
        <f t="shared" si="6"/>
        <v>n/a</v>
      </c>
      <c r="AJ28" s="63" t="str">
        <f t="shared" si="6"/>
        <v>n/a</v>
      </c>
      <c r="AK28" s="63" t="str">
        <f t="shared" si="6"/>
        <v>n/a</v>
      </c>
      <c r="AL28" s="63" t="str">
        <f t="shared" si="6"/>
        <v>n/a</v>
      </c>
      <c r="AM28" s="63" t="str">
        <f t="shared" si="6"/>
        <v>n/a</v>
      </c>
      <c r="AN28" s="63" t="str">
        <f t="shared" si="6"/>
        <v>n/a</v>
      </c>
      <c r="AO28" s="63" t="str">
        <f t="shared" si="6"/>
        <v>n/a</v>
      </c>
      <c r="AP28" s="63" t="str">
        <f t="shared" si="6"/>
        <v>n/a</v>
      </c>
      <c r="AQ28" s="63" t="str">
        <f t="shared" si="6"/>
        <v>n/a</v>
      </c>
      <c r="AR28" s="63" t="str">
        <f t="shared" si="6"/>
        <v>n/a</v>
      </c>
    </row>
    <row r="29" spans="1:44" customFormat="1" x14ac:dyDescent="0.25">
      <c r="A29" s="15"/>
      <c r="B29" s="46" t="s">
        <v>12</v>
      </c>
      <c r="C29" s="47" t="s">
        <v>7</v>
      </c>
      <c r="D29" s="172" t="str">
        <f>IF(ROUND(SUM(F29:AR29),1)=ROUND(D40,1),"odpisy v pořádku/D&amp;A is OK","odpisy nesedí/D&amp;A is not OK")</f>
        <v>odpisy v pořádku/D&amp;A is OK</v>
      </c>
      <c r="F29" s="4">
        <f>IF(F3&gt;0,IF(F3&lt;=$D$41,SUM($D$40)/$D$41,0),0)</f>
        <v>0</v>
      </c>
      <c r="G29" s="4">
        <f t="shared" ref="G29:AR29" si="7">IF(G3&gt;0,IF(G3&lt;=$D$41,SUM($D$40)/$D$41,0),0)</f>
        <v>0</v>
      </c>
      <c r="H29" s="4">
        <f t="shared" si="7"/>
        <v>0</v>
      </c>
      <c r="I29" s="4">
        <f t="shared" si="7"/>
        <v>0</v>
      </c>
      <c r="J29" s="4">
        <f t="shared" si="7"/>
        <v>0</v>
      </c>
      <c r="K29" s="4">
        <f t="shared" si="7"/>
        <v>0</v>
      </c>
      <c r="L29" s="4">
        <f t="shared" si="7"/>
        <v>0</v>
      </c>
      <c r="M29" s="4">
        <f t="shared" si="7"/>
        <v>0</v>
      </c>
      <c r="N29" s="4">
        <f t="shared" si="7"/>
        <v>0</v>
      </c>
      <c r="O29" s="4">
        <f t="shared" si="7"/>
        <v>0</v>
      </c>
      <c r="P29" s="4">
        <f t="shared" si="7"/>
        <v>0</v>
      </c>
      <c r="Q29" s="4">
        <f t="shared" si="7"/>
        <v>0</v>
      </c>
      <c r="R29" s="4">
        <f t="shared" si="7"/>
        <v>0</v>
      </c>
      <c r="S29" s="4">
        <f t="shared" si="7"/>
        <v>0</v>
      </c>
      <c r="T29" s="4">
        <f t="shared" si="7"/>
        <v>0</v>
      </c>
      <c r="U29" s="4">
        <f t="shared" si="7"/>
        <v>0</v>
      </c>
      <c r="V29" s="4">
        <f t="shared" si="7"/>
        <v>0</v>
      </c>
      <c r="W29" s="4">
        <f t="shared" si="7"/>
        <v>0</v>
      </c>
      <c r="X29" s="4">
        <f t="shared" si="7"/>
        <v>0</v>
      </c>
      <c r="Y29" s="4">
        <f t="shared" si="7"/>
        <v>0</v>
      </c>
      <c r="Z29" s="4">
        <f t="shared" si="7"/>
        <v>0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0</v>
      </c>
      <c r="AE29" s="4">
        <f t="shared" si="7"/>
        <v>0</v>
      </c>
      <c r="AF29" s="4">
        <f t="shared" si="7"/>
        <v>0</v>
      </c>
      <c r="AG29" s="4">
        <f t="shared" si="7"/>
        <v>0</v>
      </c>
      <c r="AH29" s="4">
        <f t="shared" si="7"/>
        <v>0</v>
      </c>
      <c r="AI29" s="4">
        <f t="shared" si="7"/>
        <v>0</v>
      </c>
      <c r="AJ29" s="4">
        <f t="shared" si="7"/>
        <v>0</v>
      </c>
      <c r="AK29" s="4">
        <f t="shared" si="7"/>
        <v>0</v>
      </c>
      <c r="AL29" s="4">
        <f t="shared" si="7"/>
        <v>0</v>
      </c>
      <c r="AM29" s="4">
        <f t="shared" si="7"/>
        <v>0</v>
      </c>
      <c r="AN29" s="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</row>
    <row r="30" spans="1:44" s="1" customFormat="1" x14ac:dyDescent="0.25">
      <c r="B30" s="59" t="s">
        <v>13</v>
      </c>
      <c r="C30" s="60" t="s">
        <v>7</v>
      </c>
      <c r="E30"/>
      <c r="F30" s="61">
        <f t="shared" ref="F30:AR30" si="8">IF(F$3&gt;0,F27+F29,0)</f>
        <v>0</v>
      </c>
      <c r="G30" s="61">
        <f t="shared" si="8"/>
        <v>0</v>
      </c>
      <c r="H30" s="61">
        <f>IF(H$3&gt;0,H27+H29,0)</f>
        <v>0</v>
      </c>
      <c r="I30" s="61">
        <f>IF(I$3&gt;0,I27+I29,0)</f>
        <v>0</v>
      </c>
      <c r="J30" s="61">
        <f t="shared" si="8"/>
        <v>0</v>
      </c>
      <c r="K30" s="61">
        <f t="shared" si="8"/>
        <v>0</v>
      </c>
      <c r="L30" s="61">
        <f t="shared" si="8"/>
        <v>0</v>
      </c>
      <c r="M30" s="61">
        <f t="shared" si="8"/>
        <v>0</v>
      </c>
      <c r="N30" s="61">
        <f t="shared" si="8"/>
        <v>0</v>
      </c>
      <c r="O30" s="61">
        <f t="shared" si="8"/>
        <v>0</v>
      </c>
      <c r="P30" s="61">
        <f t="shared" si="8"/>
        <v>0</v>
      </c>
      <c r="Q30" s="61">
        <f t="shared" si="8"/>
        <v>0</v>
      </c>
      <c r="R30" s="61">
        <f t="shared" si="8"/>
        <v>0</v>
      </c>
      <c r="S30" s="61">
        <f t="shared" si="8"/>
        <v>0</v>
      </c>
      <c r="T30" s="61">
        <f t="shared" si="8"/>
        <v>0</v>
      </c>
      <c r="U30" s="61">
        <f t="shared" si="8"/>
        <v>0</v>
      </c>
      <c r="V30" s="61">
        <f t="shared" si="8"/>
        <v>0</v>
      </c>
      <c r="W30" s="61">
        <f t="shared" si="8"/>
        <v>0</v>
      </c>
      <c r="X30" s="61">
        <f t="shared" si="8"/>
        <v>0</v>
      </c>
      <c r="Y30" s="61">
        <f t="shared" si="8"/>
        <v>0</v>
      </c>
      <c r="Z30" s="61">
        <f t="shared" si="8"/>
        <v>0</v>
      </c>
      <c r="AA30" s="61">
        <f t="shared" si="8"/>
        <v>0</v>
      </c>
      <c r="AB30" s="61">
        <f t="shared" si="8"/>
        <v>0</v>
      </c>
      <c r="AC30" s="61">
        <f t="shared" si="8"/>
        <v>0</v>
      </c>
      <c r="AD30" s="61">
        <f t="shared" si="8"/>
        <v>0</v>
      </c>
      <c r="AE30" s="61">
        <f t="shared" si="8"/>
        <v>0</v>
      </c>
      <c r="AF30" s="61">
        <f t="shared" si="8"/>
        <v>0</v>
      </c>
      <c r="AG30" s="61">
        <f t="shared" si="8"/>
        <v>0</v>
      </c>
      <c r="AH30" s="61">
        <f t="shared" si="8"/>
        <v>0</v>
      </c>
      <c r="AI30" s="61">
        <f t="shared" si="8"/>
        <v>0</v>
      </c>
      <c r="AJ30" s="61">
        <f t="shared" si="8"/>
        <v>0</v>
      </c>
      <c r="AK30" s="61">
        <f t="shared" si="8"/>
        <v>0</v>
      </c>
      <c r="AL30" s="61">
        <f t="shared" si="8"/>
        <v>0</v>
      </c>
      <c r="AM30" s="61">
        <f t="shared" si="8"/>
        <v>0</v>
      </c>
      <c r="AN30" s="61">
        <f t="shared" si="8"/>
        <v>0</v>
      </c>
      <c r="AO30" s="61">
        <f t="shared" si="8"/>
        <v>0</v>
      </c>
      <c r="AP30" s="61">
        <f t="shared" si="8"/>
        <v>0</v>
      </c>
      <c r="AQ30" s="61">
        <f t="shared" si="8"/>
        <v>0</v>
      </c>
      <c r="AR30" s="61">
        <f t="shared" si="8"/>
        <v>0</v>
      </c>
    </row>
    <row r="31" spans="1:44" customFormat="1" x14ac:dyDescent="0.25">
      <c r="A31" s="1"/>
      <c r="B31" t="s">
        <v>14</v>
      </c>
      <c r="C31" s="47" t="s">
        <v>7</v>
      </c>
      <c r="D31" s="64">
        <f>'Investment Scenario'!B42</f>
        <v>0</v>
      </c>
      <c r="F31" s="95">
        <f>FinAnalysis_INVESTMENT!F31-FinAnalysis_COUNTERFACTUAL!F31</f>
        <v>0</v>
      </c>
      <c r="G31" s="95" t="e">
        <f>FinAnalysis_INVESTMENT!G31-FinAnalysis_COUNTERFACTUAL!G31</f>
        <v>#DIV/0!</v>
      </c>
      <c r="H31" s="95" t="e">
        <f>FinAnalysis_INVESTMENT!H31-FinAnalysis_COUNTERFACTUAL!H31</f>
        <v>#DIV/0!</v>
      </c>
      <c r="I31" s="95" t="e">
        <f>FinAnalysis_INVESTMENT!I31-FinAnalysis_COUNTERFACTUAL!I31</f>
        <v>#DIV/0!</v>
      </c>
      <c r="J31" s="95" t="e">
        <f>FinAnalysis_INVESTMENT!J31-FinAnalysis_COUNTERFACTUAL!J31</f>
        <v>#DIV/0!</v>
      </c>
      <c r="K31" s="95" t="e">
        <f>FinAnalysis_INVESTMENT!K31-FinAnalysis_COUNTERFACTUAL!K31</f>
        <v>#DIV/0!</v>
      </c>
      <c r="L31" s="95" t="e">
        <f>FinAnalysis_INVESTMENT!L31-FinAnalysis_COUNTERFACTUAL!L31</f>
        <v>#DIV/0!</v>
      </c>
      <c r="M31" s="95" t="e">
        <f>FinAnalysis_INVESTMENT!M31-FinAnalysis_COUNTERFACTUAL!M31</f>
        <v>#DIV/0!</v>
      </c>
      <c r="N31" s="95" t="e">
        <f>FinAnalysis_INVESTMENT!N31-FinAnalysis_COUNTERFACTUAL!N31</f>
        <v>#DIV/0!</v>
      </c>
      <c r="O31" s="95" t="e">
        <f>FinAnalysis_INVESTMENT!O31-FinAnalysis_COUNTERFACTUAL!O31</f>
        <v>#DIV/0!</v>
      </c>
      <c r="P31" s="95" t="e">
        <f>FinAnalysis_INVESTMENT!P31-FinAnalysis_COUNTERFACTUAL!P31</f>
        <v>#DIV/0!</v>
      </c>
      <c r="Q31" s="95" t="e">
        <f>FinAnalysis_INVESTMENT!Q31-FinAnalysis_COUNTERFACTUAL!Q31</f>
        <v>#DIV/0!</v>
      </c>
      <c r="R31" s="95" t="e">
        <f>FinAnalysis_INVESTMENT!R31-FinAnalysis_COUNTERFACTUAL!R31</f>
        <v>#DIV/0!</v>
      </c>
      <c r="S31" s="95" t="e">
        <f>FinAnalysis_INVESTMENT!S31-FinAnalysis_COUNTERFACTUAL!S31</f>
        <v>#DIV/0!</v>
      </c>
      <c r="T31" s="95" t="e">
        <f>FinAnalysis_INVESTMENT!T31-FinAnalysis_COUNTERFACTUAL!T31</f>
        <v>#DIV/0!</v>
      </c>
      <c r="U31" s="95" t="e">
        <f>FinAnalysis_INVESTMENT!U31-FinAnalysis_COUNTERFACTUAL!U31</f>
        <v>#DIV/0!</v>
      </c>
      <c r="V31" s="95" t="e">
        <f>FinAnalysis_INVESTMENT!V31-FinAnalysis_COUNTERFACTUAL!V31</f>
        <v>#DIV/0!</v>
      </c>
      <c r="W31" s="95" t="e">
        <f>FinAnalysis_INVESTMENT!W31-FinAnalysis_COUNTERFACTUAL!W31</f>
        <v>#DIV/0!</v>
      </c>
      <c r="X31" s="95" t="e">
        <f>FinAnalysis_INVESTMENT!X31-FinAnalysis_COUNTERFACTUAL!X31</f>
        <v>#DIV/0!</v>
      </c>
      <c r="Y31" s="95" t="e">
        <f>FinAnalysis_INVESTMENT!Y31-FinAnalysis_COUNTERFACTUAL!Y31</f>
        <v>#DIV/0!</v>
      </c>
      <c r="Z31" s="95" t="e">
        <f>FinAnalysis_INVESTMENT!Z31-FinAnalysis_COUNTERFACTUAL!Z31</f>
        <v>#DIV/0!</v>
      </c>
      <c r="AA31" s="95" t="e">
        <f>FinAnalysis_INVESTMENT!AA31-FinAnalysis_COUNTERFACTUAL!AA31</f>
        <v>#DIV/0!</v>
      </c>
      <c r="AB31" s="95" t="e">
        <f>FinAnalysis_INVESTMENT!AB31-FinAnalysis_COUNTERFACTUAL!AB31</f>
        <v>#DIV/0!</v>
      </c>
      <c r="AC31" s="95" t="e">
        <f>(SUM('Investment Scenario'!$E$44:'Investment Scenario'!AB44)-SUM('Investment Scenario'!$E$45:'Investment Scenario'!AB45))/1000000</f>
        <v>#DIV/0!</v>
      </c>
      <c r="AD31" s="95" t="e">
        <f>(SUM('Investment Scenario'!$E$44:'Investment Scenario'!AC44)-SUM('Investment Scenario'!$E$45:'Investment Scenario'!AC45))/1000000</f>
        <v>#DIV/0!</v>
      </c>
      <c r="AE31" s="95" t="e">
        <f>(SUM('Investment Scenario'!$E$44:'Investment Scenario'!AD44)-SUM('Investment Scenario'!$E$45:'Investment Scenario'!AD45))/1000000</f>
        <v>#DIV/0!</v>
      </c>
      <c r="AF31" s="95" t="e">
        <f>(SUM('Investment Scenario'!$E$44:'Investment Scenario'!AE44)-SUM('Investment Scenario'!$E$45:'Investment Scenario'!AE45))/1000000</f>
        <v>#DIV/0!</v>
      </c>
      <c r="AG31" s="95" t="e">
        <f>(SUM('Investment Scenario'!$E$44:'Investment Scenario'!AF44)-SUM('Investment Scenario'!$E$45:'Investment Scenario'!AF45))/1000000</f>
        <v>#DIV/0!</v>
      </c>
      <c r="AH31" s="95" t="e">
        <f>(SUM('Investment Scenario'!$E$44:'Investment Scenario'!AG44)-SUM('Investment Scenario'!$E$45:'Investment Scenario'!AG45))/1000000</f>
        <v>#DIV/0!</v>
      </c>
      <c r="AI31" s="95" t="e">
        <f>(SUM('Investment Scenario'!$E$44:'Investment Scenario'!AH44)-SUM('Investment Scenario'!$E$45:'Investment Scenario'!AH45))/1000000</f>
        <v>#DIV/0!</v>
      </c>
      <c r="AJ31" s="95" t="e">
        <f>(SUM('Investment Scenario'!$E$44:'Investment Scenario'!AI44)-SUM('Investment Scenario'!$E$45:'Investment Scenario'!AI45))/1000000</f>
        <v>#DIV/0!</v>
      </c>
      <c r="AK31" s="95" t="e">
        <f>(SUM('Investment Scenario'!$E$44:'Investment Scenario'!AJ44)-SUM('Investment Scenario'!$E$45:'Investment Scenario'!AJ45))/1000000</f>
        <v>#DIV/0!</v>
      </c>
      <c r="AL31" s="95" t="e">
        <f>(SUM('Investment Scenario'!$E$44:'Investment Scenario'!AK44)-SUM('Investment Scenario'!$E$45:'Investment Scenario'!AK45))/1000000</f>
        <v>#DIV/0!</v>
      </c>
      <c r="AM31" s="95" t="e">
        <f>(SUM('Investment Scenario'!$E$44:'Investment Scenario'!AL44)-SUM('Investment Scenario'!$E$45:'Investment Scenario'!AL45))/1000000</f>
        <v>#DIV/0!</v>
      </c>
      <c r="AN31" s="95" t="e">
        <f>(SUM('Investment Scenario'!$E$44:'Investment Scenario'!AM44)-SUM('Investment Scenario'!$E$45:'Investment Scenario'!AM45))/1000000</f>
        <v>#DIV/0!</v>
      </c>
      <c r="AO31" s="95" t="e">
        <f>(SUM('Investment Scenario'!$E$44:'Investment Scenario'!AN44)-SUM('Investment Scenario'!$E$45:'Investment Scenario'!AN45))/1000000</f>
        <v>#DIV/0!</v>
      </c>
      <c r="AP31" s="95" t="e">
        <f>(SUM('Investment Scenario'!$E$44:'Investment Scenario'!AO44)-SUM('Investment Scenario'!$E$45:'Investment Scenario'!AO45))/1000000</f>
        <v>#DIV/0!</v>
      </c>
      <c r="AQ31" s="95" t="e">
        <f>(SUM('Investment Scenario'!$E$44:'Investment Scenario'!AP44)-SUM('Investment Scenario'!$E$45:'Investment Scenario'!AP45))/1000000</f>
        <v>#DIV/0!</v>
      </c>
      <c r="AR31" s="95" t="e">
        <f>(SUM('Investment Scenario'!$E$44:'Investment Scenario'!AQ44)-SUM('Investment Scenario'!$E$45:'Investment Scenario'!AQ45))/1000000</f>
        <v>#DIV/0!</v>
      </c>
    </row>
    <row r="32" spans="1:44" customFormat="1" x14ac:dyDescent="0.25">
      <c r="A32" s="1"/>
      <c r="B32" t="s">
        <v>15</v>
      </c>
      <c r="C32" s="47" t="s">
        <v>11</v>
      </c>
      <c r="D32" s="1"/>
      <c r="F32" s="96">
        <f>'Investment Scenario'!E43</f>
        <v>0</v>
      </c>
      <c r="G32" s="96">
        <f>'Investment Scenario'!F43</f>
        <v>0</v>
      </c>
      <c r="H32" s="96">
        <f>'Investment Scenario'!G43</f>
        <v>0</v>
      </c>
      <c r="I32" s="96">
        <f>'Investment Scenario'!H43</f>
        <v>0</v>
      </c>
      <c r="J32" s="96">
        <f>'Investment Scenario'!I43</f>
        <v>0</v>
      </c>
      <c r="K32" s="96">
        <f>'Investment Scenario'!J43</f>
        <v>0</v>
      </c>
      <c r="L32" s="96">
        <f>'Investment Scenario'!K43</f>
        <v>0</v>
      </c>
      <c r="M32" s="96">
        <f>'Investment Scenario'!L43</f>
        <v>0</v>
      </c>
      <c r="N32" s="96">
        <f>'Investment Scenario'!M43</f>
        <v>0</v>
      </c>
      <c r="O32" s="96">
        <f>'Investment Scenario'!N43</f>
        <v>0</v>
      </c>
      <c r="P32" s="96">
        <f>'Investment Scenario'!O43</f>
        <v>0</v>
      </c>
      <c r="Q32" s="96">
        <f>'Investment Scenario'!P43</f>
        <v>0</v>
      </c>
      <c r="R32" s="96">
        <f>'Investment Scenario'!Q43</f>
        <v>0</v>
      </c>
      <c r="S32" s="96">
        <f>'Investment Scenario'!R43</f>
        <v>0</v>
      </c>
      <c r="T32" s="96">
        <f>'Investment Scenario'!S43</f>
        <v>0</v>
      </c>
      <c r="U32" s="96">
        <f>'Investment Scenario'!T43</f>
        <v>0</v>
      </c>
      <c r="V32" s="96">
        <f>'Investment Scenario'!U43</f>
        <v>0</v>
      </c>
      <c r="W32" s="96">
        <f>'Investment Scenario'!V43</f>
        <v>0</v>
      </c>
      <c r="X32" s="96">
        <f>'Investment Scenario'!W43</f>
        <v>0</v>
      </c>
      <c r="Y32" s="96">
        <f>'Investment Scenario'!X43</f>
        <v>0</v>
      </c>
      <c r="Z32" s="96">
        <f>'Investment Scenario'!Y43</f>
        <v>0</v>
      </c>
      <c r="AA32" s="96">
        <f>'Investment Scenario'!Z43</f>
        <v>0</v>
      </c>
      <c r="AB32" s="96">
        <f>'Investment Scenario'!AA43</f>
        <v>0</v>
      </c>
      <c r="AC32" s="96">
        <f>'Investment Scenario'!AB43</f>
        <v>0</v>
      </c>
      <c r="AD32" s="96">
        <f>'Investment Scenario'!AC43</f>
        <v>0</v>
      </c>
      <c r="AE32" s="96">
        <f>'Investment Scenario'!AD43</f>
        <v>0</v>
      </c>
      <c r="AF32" s="96">
        <f>'Investment Scenario'!AE43</f>
        <v>0</v>
      </c>
      <c r="AG32" s="96">
        <f>'Investment Scenario'!AF43</f>
        <v>0</v>
      </c>
      <c r="AH32" s="96">
        <f>'Investment Scenario'!AG43</f>
        <v>0</v>
      </c>
      <c r="AI32" s="96">
        <f>'Investment Scenario'!AH43</f>
        <v>0</v>
      </c>
      <c r="AJ32" s="96">
        <f>'Investment Scenario'!AI43</f>
        <v>0</v>
      </c>
      <c r="AK32" s="96">
        <f>'Investment Scenario'!AJ43</f>
        <v>0</v>
      </c>
      <c r="AL32" s="96">
        <f>'Investment Scenario'!AK43</f>
        <v>0</v>
      </c>
      <c r="AM32" s="96">
        <f>'Investment Scenario'!AL43</f>
        <v>0</v>
      </c>
      <c r="AN32" s="96">
        <f>'Investment Scenario'!AM43</f>
        <v>0</v>
      </c>
      <c r="AO32" s="96">
        <f>'Investment Scenario'!AN43</f>
        <v>0</v>
      </c>
      <c r="AP32" s="96">
        <f>'Investment Scenario'!AO43</f>
        <v>0</v>
      </c>
      <c r="AQ32" s="96">
        <f>'Investment Scenario'!AP43</f>
        <v>0</v>
      </c>
      <c r="AR32" s="96">
        <f>'Investment Scenario'!AQ43</f>
        <v>0</v>
      </c>
    </row>
    <row r="33" spans="1:44" s="1" customFormat="1" x14ac:dyDescent="0.25">
      <c r="B33" s="46" t="s">
        <v>16</v>
      </c>
      <c r="C33" s="47" t="s">
        <v>7</v>
      </c>
      <c r="E33"/>
      <c r="F33" s="4">
        <f>-F32*F31</f>
        <v>0</v>
      </c>
      <c r="G33" s="4" t="e">
        <f t="shared" ref="G33:AR33" si="9">-G32*G31</f>
        <v>#DIV/0!</v>
      </c>
      <c r="H33" s="4" t="e">
        <f t="shared" si="9"/>
        <v>#DIV/0!</v>
      </c>
      <c r="I33" s="4" t="e">
        <f>-I32*I31</f>
        <v>#DIV/0!</v>
      </c>
      <c r="J33" s="4" t="e">
        <f t="shared" si="9"/>
        <v>#DIV/0!</v>
      </c>
      <c r="K33" s="4" t="e">
        <f t="shared" si="9"/>
        <v>#DIV/0!</v>
      </c>
      <c r="L33" s="4" t="e">
        <f t="shared" si="9"/>
        <v>#DIV/0!</v>
      </c>
      <c r="M33" s="4" t="e">
        <f t="shared" si="9"/>
        <v>#DIV/0!</v>
      </c>
      <c r="N33" s="4" t="e">
        <f t="shared" si="9"/>
        <v>#DIV/0!</v>
      </c>
      <c r="O33" s="4" t="e">
        <f t="shared" si="9"/>
        <v>#DIV/0!</v>
      </c>
      <c r="P33" s="4" t="e">
        <f t="shared" si="9"/>
        <v>#DIV/0!</v>
      </c>
      <c r="Q33" s="4" t="e">
        <f t="shared" si="9"/>
        <v>#DIV/0!</v>
      </c>
      <c r="R33" s="4" t="e">
        <f t="shared" si="9"/>
        <v>#DIV/0!</v>
      </c>
      <c r="S33" s="4" t="e">
        <f t="shared" si="9"/>
        <v>#DIV/0!</v>
      </c>
      <c r="T33" s="4" t="e">
        <f t="shared" si="9"/>
        <v>#DIV/0!</v>
      </c>
      <c r="U33" s="4" t="e">
        <f t="shared" si="9"/>
        <v>#DIV/0!</v>
      </c>
      <c r="V33" s="4" t="e">
        <f t="shared" si="9"/>
        <v>#DIV/0!</v>
      </c>
      <c r="W33" s="4" t="e">
        <f t="shared" si="9"/>
        <v>#DIV/0!</v>
      </c>
      <c r="X33" s="4" t="e">
        <f t="shared" si="9"/>
        <v>#DIV/0!</v>
      </c>
      <c r="Y33" s="4" t="e">
        <f t="shared" si="9"/>
        <v>#DIV/0!</v>
      </c>
      <c r="Z33" s="4" t="e">
        <f t="shared" si="9"/>
        <v>#DIV/0!</v>
      </c>
      <c r="AA33" s="4" t="e">
        <f t="shared" si="9"/>
        <v>#DIV/0!</v>
      </c>
      <c r="AB33" s="4" t="e">
        <f t="shared" si="9"/>
        <v>#DIV/0!</v>
      </c>
      <c r="AC33" s="4" t="e">
        <f t="shared" si="9"/>
        <v>#DIV/0!</v>
      </c>
      <c r="AD33" s="4" t="e">
        <f t="shared" si="9"/>
        <v>#DIV/0!</v>
      </c>
      <c r="AE33" s="4" t="e">
        <f t="shared" si="9"/>
        <v>#DIV/0!</v>
      </c>
      <c r="AF33" s="4" t="e">
        <f t="shared" si="9"/>
        <v>#DIV/0!</v>
      </c>
      <c r="AG33" s="4" t="e">
        <f t="shared" si="9"/>
        <v>#DIV/0!</v>
      </c>
      <c r="AH33" s="4" t="e">
        <f t="shared" si="9"/>
        <v>#DIV/0!</v>
      </c>
      <c r="AI33" s="4" t="e">
        <f t="shared" si="9"/>
        <v>#DIV/0!</v>
      </c>
      <c r="AJ33" s="4" t="e">
        <f t="shared" si="9"/>
        <v>#DIV/0!</v>
      </c>
      <c r="AK33" s="4" t="e">
        <f t="shared" si="9"/>
        <v>#DIV/0!</v>
      </c>
      <c r="AL33" s="4" t="e">
        <f t="shared" si="9"/>
        <v>#DIV/0!</v>
      </c>
      <c r="AM33" s="4" t="e">
        <f t="shared" si="9"/>
        <v>#DIV/0!</v>
      </c>
      <c r="AN33" s="4" t="e">
        <f t="shared" si="9"/>
        <v>#DIV/0!</v>
      </c>
      <c r="AO33" s="4" t="e">
        <f t="shared" si="9"/>
        <v>#DIV/0!</v>
      </c>
      <c r="AP33" s="4" t="e">
        <f t="shared" si="9"/>
        <v>#DIV/0!</v>
      </c>
      <c r="AQ33" s="4" t="e">
        <f t="shared" si="9"/>
        <v>#DIV/0!</v>
      </c>
      <c r="AR33" s="4" t="e">
        <f t="shared" si="9"/>
        <v>#DIV/0!</v>
      </c>
    </row>
    <row r="34" spans="1:44" s="1" customFormat="1" x14ac:dyDescent="0.25">
      <c r="B34" s="59" t="s">
        <v>17</v>
      </c>
      <c r="C34" s="60" t="s">
        <v>7</v>
      </c>
      <c r="E34"/>
      <c r="F34" s="61">
        <f>+F30+F33</f>
        <v>0</v>
      </c>
      <c r="G34" s="61" t="e">
        <f t="shared" ref="G34:AR34" si="10">+G30+G33</f>
        <v>#DIV/0!</v>
      </c>
      <c r="H34" s="61" t="e">
        <f t="shared" si="10"/>
        <v>#DIV/0!</v>
      </c>
      <c r="I34" s="61" t="e">
        <f>+I30+I33</f>
        <v>#DIV/0!</v>
      </c>
      <c r="J34" s="61" t="e">
        <f t="shared" si="10"/>
        <v>#DIV/0!</v>
      </c>
      <c r="K34" s="61" t="e">
        <f t="shared" si="10"/>
        <v>#DIV/0!</v>
      </c>
      <c r="L34" s="61" t="e">
        <f t="shared" si="10"/>
        <v>#DIV/0!</v>
      </c>
      <c r="M34" s="61" t="e">
        <f t="shared" si="10"/>
        <v>#DIV/0!</v>
      </c>
      <c r="N34" s="61" t="e">
        <f t="shared" si="10"/>
        <v>#DIV/0!</v>
      </c>
      <c r="O34" s="61" t="e">
        <f t="shared" si="10"/>
        <v>#DIV/0!</v>
      </c>
      <c r="P34" s="61" t="e">
        <f t="shared" si="10"/>
        <v>#DIV/0!</v>
      </c>
      <c r="Q34" s="61" t="e">
        <f t="shared" si="10"/>
        <v>#DIV/0!</v>
      </c>
      <c r="R34" s="61" t="e">
        <f t="shared" si="10"/>
        <v>#DIV/0!</v>
      </c>
      <c r="S34" s="61" t="e">
        <f t="shared" si="10"/>
        <v>#DIV/0!</v>
      </c>
      <c r="T34" s="61" t="e">
        <f t="shared" si="10"/>
        <v>#DIV/0!</v>
      </c>
      <c r="U34" s="61" t="e">
        <f t="shared" si="10"/>
        <v>#DIV/0!</v>
      </c>
      <c r="V34" s="61" t="e">
        <f t="shared" si="10"/>
        <v>#DIV/0!</v>
      </c>
      <c r="W34" s="61" t="e">
        <f t="shared" si="10"/>
        <v>#DIV/0!</v>
      </c>
      <c r="X34" s="61" t="e">
        <f t="shared" si="10"/>
        <v>#DIV/0!</v>
      </c>
      <c r="Y34" s="61" t="e">
        <f t="shared" si="10"/>
        <v>#DIV/0!</v>
      </c>
      <c r="Z34" s="61" t="e">
        <f t="shared" si="10"/>
        <v>#DIV/0!</v>
      </c>
      <c r="AA34" s="61" t="e">
        <f t="shared" si="10"/>
        <v>#DIV/0!</v>
      </c>
      <c r="AB34" s="61" t="e">
        <f t="shared" si="10"/>
        <v>#DIV/0!</v>
      </c>
      <c r="AC34" s="61" t="e">
        <f t="shared" si="10"/>
        <v>#DIV/0!</v>
      </c>
      <c r="AD34" s="61" t="e">
        <f t="shared" si="10"/>
        <v>#DIV/0!</v>
      </c>
      <c r="AE34" s="61" t="e">
        <f t="shared" si="10"/>
        <v>#DIV/0!</v>
      </c>
      <c r="AF34" s="61" t="e">
        <f t="shared" si="10"/>
        <v>#DIV/0!</v>
      </c>
      <c r="AG34" s="61" t="e">
        <f t="shared" si="10"/>
        <v>#DIV/0!</v>
      </c>
      <c r="AH34" s="61" t="e">
        <f t="shared" si="10"/>
        <v>#DIV/0!</v>
      </c>
      <c r="AI34" s="61" t="e">
        <f t="shared" si="10"/>
        <v>#DIV/0!</v>
      </c>
      <c r="AJ34" s="61" t="e">
        <f t="shared" si="10"/>
        <v>#DIV/0!</v>
      </c>
      <c r="AK34" s="61" t="e">
        <f t="shared" si="10"/>
        <v>#DIV/0!</v>
      </c>
      <c r="AL34" s="61" t="e">
        <f t="shared" si="10"/>
        <v>#DIV/0!</v>
      </c>
      <c r="AM34" s="61" t="e">
        <f t="shared" si="10"/>
        <v>#DIV/0!</v>
      </c>
      <c r="AN34" s="61" t="e">
        <f t="shared" si="10"/>
        <v>#DIV/0!</v>
      </c>
      <c r="AO34" s="61" t="e">
        <f t="shared" si="10"/>
        <v>#DIV/0!</v>
      </c>
      <c r="AP34" s="61" t="e">
        <f t="shared" si="10"/>
        <v>#DIV/0!</v>
      </c>
      <c r="AQ34" s="61" t="e">
        <f t="shared" si="10"/>
        <v>#DIV/0!</v>
      </c>
      <c r="AR34" s="61" t="e">
        <f t="shared" si="10"/>
        <v>#DIV/0!</v>
      </c>
    </row>
    <row r="35" spans="1:44" customFormat="1" x14ac:dyDescent="0.25">
      <c r="A35" s="1"/>
      <c r="B35" t="s">
        <v>18</v>
      </c>
      <c r="C35" s="47" t="s">
        <v>7</v>
      </c>
      <c r="D35" s="64">
        <f>'Investment Scenario'!B19</f>
        <v>0.19</v>
      </c>
      <c r="F35" s="4">
        <f>MIN(-F34*$D$35,0)</f>
        <v>0</v>
      </c>
      <c r="G35" s="4" t="e">
        <f t="shared" ref="G35:AR35" si="11">MIN(-G34*$D$35,0)</f>
        <v>#DIV/0!</v>
      </c>
      <c r="H35" s="4" t="e">
        <f t="shared" si="11"/>
        <v>#DIV/0!</v>
      </c>
      <c r="I35" s="4" t="e">
        <f>MIN(-I34*$D$35,0)</f>
        <v>#DIV/0!</v>
      </c>
      <c r="J35" s="4" t="e">
        <f t="shared" si="11"/>
        <v>#DIV/0!</v>
      </c>
      <c r="K35" s="4" t="e">
        <f t="shared" si="11"/>
        <v>#DIV/0!</v>
      </c>
      <c r="L35" s="4" t="e">
        <f t="shared" si="11"/>
        <v>#DIV/0!</v>
      </c>
      <c r="M35" s="4" t="e">
        <f t="shared" si="11"/>
        <v>#DIV/0!</v>
      </c>
      <c r="N35" s="4" t="e">
        <f t="shared" si="11"/>
        <v>#DIV/0!</v>
      </c>
      <c r="O35" s="4" t="e">
        <f t="shared" si="11"/>
        <v>#DIV/0!</v>
      </c>
      <c r="P35" s="4" t="e">
        <f t="shared" si="11"/>
        <v>#DIV/0!</v>
      </c>
      <c r="Q35" s="4" t="e">
        <f t="shared" si="11"/>
        <v>#DIV/0!</v>
      </c>
      <c r="R35" s="4" t="e">
        <f t="shared" si="11"/>
        <v>#DIV/0!</v>
      </c>
      <c r="S35" s="4" t="e">
        <f t="shared" si="11"/>
        <v>#DIV/0!</v>
      </c>
      <c r="T35" s="4" t="e">
        <f t="shared" si="11"/>
        <v>#DIV/0!</v>
      </c>
      <c r="U35" s="4" t="e">
        <f t="shared" si="11"/>
        <v>#DIV/0!</v>
      </c>
      <c r="V35" s="4" t="e">
        <f t="shared" si="11"/>
        <v>#DIV/0!</v>
      </c>
      <c r="W35" s="4" t="e">
        <f t="shared" si="11"/>
        <v>#DIV/0!</v>
      </c>
      <c r="X35" s="4" t="e">
        <f t="shared" si="11"/>
        <v>#DIV/0!</v>
      </c>
      <c r="Y35" s="4" t="e">
        <f t="shared" si="11"/>
        <v>#DIV/0!</v>
      </c>
      <c r="Z35" s="4" t="e">
        <f t="shared" si="11"/>
        <v>#DIV/0!</v>
      </c>
      <c r="AA35" s="4" t="e">
        <f t="shared" si="11"/>
        <v>#DIV/0!</v>
      </c>
      <c r="AB35" s="4" t="e">
        <f t="shared" si="11"/>
        <v>#DIV/0!</v>
      </c>
      <c r="AC35" s="4" t="e">
        <f t="shared" si="11"/>
        <v>#DIV/0!</v>
      </c>
      <c r="AD35" s="4" t="e">
        <f t="shared" si="11"/>
        <v>#DIV/0!</v>
      </c>
      <c r="AE35" s="4" t="e">
        <f t="shared" si="11"/>
        <v>#DIV/0!</v>
      </c>
      <c r="AF35" s="4" t="e">
        <f t="shared" si="11"/>
        <v>#DIV/0!</v>
      </c>
      <c r="AG35" s="4" t="e">
        <f t="shared" si="11"/>
        <v>#DIV/0!</v>
      </c>
      <c r="AH35" s="4" t="e">
        <f t="shared" si="11"/>
        <v>#DIV/0!</v>
      </c>
      <c r="AI35" s="4" t="e">
        <f t="shared" si="11"/>
        <v>#DIV/0!</v>
      </c>
      <c r="AJ35" s="4" t="e">
        <f t="shared" si="11"/>
        <v>#DIV/0!</v>
      </c>
      <c r="AK35" s="4" t="e">
        <f t="shared" si="11"/>
        <v>#DIV/0!</v>
      </c>
      <c r="AL35" s="4" t="e">
        <f t="shared" si="11"/>
        <v>#DIV/0!</v>
      </c>
      <c r="AM35" s="4" t="e">
        <f t="shared" si="11"/>
        <v>#DIV/0!</v>
      </c>
      <c r="AN35" s="4" t="e">
        <f t="shared" si="11"/>
        <v>#DIV/0!</v>
      </c>
      <c r="AO35" s="4" t="e">
        <f t="shared" si="11"/>
        <v>#DIV/0!</v>
      </c>
      <c r="AP35" s="4" t="e">
        <f t="shared" si="11"/>
        <v>#DIV/0!</v>
      </c>
      <c r="AQ35" s="4" t="e">
        <f t="shared" si="11"/>
        <v>#DIV/0!</v>
      </c>
      <c r="AR35" s="4" t="e">
        <f t="shared" si="11"/>
        <v>#DIV/0!</v>
      </c>
    </row>
    <row r="36" spans="1:44" s="1" customFormat="1" x14ac:dyDescent="0.25">
      <c r="B36" s="59" t="s">
        <v>19</v>
      </c>
      <c r="C36" s="60" t="s">
        <v>7</v>
      </c>
      <c r="E36"/>
      <c r="F36" s="61">
        <f>SUM(F34:F35)</f>
        <v>0</v>
      </c>
      <c r="G36" s="61" t="e">
        <f t="shared" ref="G36:AR36" si="12">SUM(G34:G35)</f>
        <v>#DIV/0!</v>
      </c>
      <c r="H36" s="61" t="e">
        <f t="shared" si="12"/>
        <v>#DIV/0!</v>
      </c>
      <c r="I36" s="61" t="e">
        <f>SUM(I34:I35)</f>
        <v>#DIV/0!</v>
      </c>
      <c r="J36" s="61" t="e">
        <f t="shared" si="12"/>
        <v>#DIV/0!</v>
      </c>
      <c r="K36" s="61" t="e">
        <f t="shared" si="12"/>
        <v>#DIV/0!</v>
      </c>
      <c r="L36" s="61" t="e">
        <f t="shared" si="12"/>
        <v>#DIV/0!</v>
      </c>
      <c r="M36" s="61" t="e">
        <f t="shared" si="12"/>
        <v>#DIV/0!</v>
      </c>
      <c r="N36" s="61" t="e">
        <f t="shared" si="12"/>
        <v>#DIV/0!</v>
      </c>
      <c r="O36" s="61" t="e">
        <f t="shared" si="12"/>
        <v>#DIV/0!</v>
      </c>
      <c r="P36" s="61" t="e">
        <f t="shared" si="12"/>
        <v>#DIV/0!</v>
      </c>
      <c r="Q36" s="61" t="e">
        <f t="shared" si="12"/>
        <v>#DIV/0!</v>
      </c>
      <c r="R36" s="61" t="e">
        <f t="shared" si="12"/>
        <v>#DIV/0!</v>
      </c>
      <c r="S36" s="61" t="e">
        <f t="shared" si="12"/>
        <v>#DIV/0!</v>
      </c>
      <c r="T36" s="61" t="e">
        <f t="shared" si="12"/>
        <v>#DIV/0!</v>
      </c>
      <c r="U36" s="61" t="e">
        <f t="shared" si="12"/>
        <v>#DIV/0!</v>
      </c>
      <c r="V36" s="61" t="e">
        <f t="shared" si="12"/>
        <v>#DIV/0!</v>
      </c>
      <c r="W36" s="61" t="e">
        <f t="shared" si="12"/>
        <v>#DIV/0!</v>
      </c>
      <c r="X36" s="61" t="e">
        <f t="shared" si="12"/>
        <v>#DIV/0!</v>
      </c>
      <c r="Y36" s="61" t="e">
        <f t="shared" si="12"/>
        <v>#DIV/0!</v>
      </c>
      <c r="Z36" s="61" t="e">
        <f t="shared" si="12"/>
        <v>#DIV/0!</v>
      </c>
      <c r="AA36" s="61" t="e">
        <f t="shared" si="12"/>
        <v>#DIV/0!</v>
      </c>
      <c r="AB36" s="61" t="e">
        <f t="shared" si="12"/>
        <v>#DIV/0!</v>
      </c>
      <c r="AC36" s="61" t="e">
        <f t="shared" si="12"/>
        <v>#DIV/0!</v>
      </c>
      <c r="AD36" s="61" t="e">
        <f t="shared" si="12"/>
        <v>#DIV/0!</v>
      </c>
      <c r="AE36" s="61" t="e">
        <f t="shared" si="12"/>
        <v>#DIV/0!</v>
      </c>
      <c r="AF36" s="61" t="e">
        <f t="shared" si="12"/>
        <v>#DIV/0!</v>
      </c>
      <c r="AG36" s="61" t="e">
        <f t="shared" si="12"/>
        <v>#DIV/0!</v>
      </c>
      <c r="AH36" s="61" t="e">
        <f t="shared" si="12"/>
        <v>#DIV/0!</v>
      </c>
      <c r="AI36" s="61" t="e">
        <f t="shared" si="12"/>
        <v>#DIV/0!</v>
      </c>
      <c r="AJ36" s="61" t="e">
        <f t="shared" si="12"/>
        <v>#DIV/0!</v>
      </c>
      <c r="AK36" s="61" t="e">
        <f t="shared" si="12"/>
        <v>#DIV/0!</v>
      </c>
      <c r="AL36" s="61" t="e">
        <f t="shared" si="12"/>
        <v>#DIV/0!</v>
      </c>
      <c r="AM36" s="61" t="e">
        <f t="shared" si="12"/>
        <v>#DIV/0!</v>
      </c>
      <c r="AN36" s="61" t="e">
        <f t="shared" si="12"/>
        <v>#DIV/0!</v>
      </c>
      <c r="AO36" s="61" t="e">
        <f t="shared" si="12"/>
        <v>#DIV/0!</v>
      </c>
      <c r="AP36" s="61" t="e">
        <f t="shared" si="12"/>
        <v>#DIV/0!</v>
      </c>
      <c r="AQ36" s="61" t="e">
        <f t="shared" si="12"/>
        <v>#DIV/0!</v>
      </c>
      <c r="AR36" s="61" t="e">
        <f t="shared" si="12"/>
        <v>#DIV/0!</v>
      </c>
    </row>
    <row r="37" spans="1:44" customFormat="1" x14ac:dyDescent="0.25">
      <c r="C37" s="47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44" customFormat="1" x14ac:dyDescent="0.25">
      <c r="A38" s="1" t="s">
        <v>20</v>
      </c>
      <c r="C38" s="60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44" s="1" customFormat="1" x14ac:dyDescent="0.25">
      <c r="B39" s="46" t="s">
        <v>9</v>
      </c>
      <c r="C39" s="47" t="s">
        <v>7</v>
      </c>
      <c r="E39"/>
      <c r="F39" s="4">
        <f>FinAnalysis_INVESTMENT!F39-FinAnalysis_COUNTERFACTUAL!F39</f>
        <v>0</v>
      </c>
      <c r="G39" s="4">
        <f>FinAnalysis_INVESTMENT!G39-FinAnalysis_COUNTERFACTUAL!G39</f>
        <v>0</v>
      </c>
      <c r="H39" s="4">
        <f>FinAnalysis_INVESTMENT!H39-FinAnalysis_COUNTERFACTUAL!H39</f>
        <v>0</v>
      </c>
      <c r="I39" s="4">
        <f>FinAnalysis_INVESTMENT!I39-FinAnalysis_COUNTERFACTUAL!I39</f>
        <v>0</v>
      </c>
      <c r="J39" s="4">
        <f>FinAnalysis_INVESTMENT!J39-FinAnalysis_COUNTERFACTUAL!J39</f>
        <v>0</v>
      </c>
      <c r="K39" s="4">
        <f>FinAnalysis_INVESTMENT!K39-FinAnalysis_COUNTERFACTUAL!K39</f>
        <v>0</v>
      </c>
      <c r="L39" s="4">
        <f>FinAnalysis_INVESTMENT!L39-FinAnalysis_COUNTERFACTUAL!L39</f>
        <v>0</v>
      </c>
      <c r="M39" s="4">
        <f>FinAnalysis_INVESTMENT!M39-FinAnalysis_COUNTERFACTUAL!M39</f>
        <v>0</v>
      </c>
      <c r="N39" s="4">
        <f>FinAnalysis_INVESTMENT!N39-FinAnalysis_COUNTERFACTUAL!N39</f>
        <v>0</v>
      </c>
      <c r="O39" s="4">
        <f>FinAnalysis_INVESTMENT!O39-FinAnalysis_COUNTERFACTUAL!O39</f>
        <v>0</v>
      </c>
      <c r="P39" s="4">
        <f>FinAnalysis_INVESTMENT!P39-FinAnalysis_COUNTERFACTUAL!P39</f>
        <v>0</v>
      </c>
      <c r="Q39" s="4">
        <f>FinAnalysis_INVESTMENT!Q39-FinAnalysis_COUNTERFACTUAL!Q39</f>
        <v>0</v>
      </c>
      <c r="R39" s="4">
        <f>FinAnalysis_INVESTMENT!R39-FinAnalysis_COUNTERFACTUAL!R39</f>
        <v>0</v>
      </c>
      <c r="S39" s="4">
        <f>FinAnalysis_INVESTMENT!S39-FinAnalysis_COUNTERFACTUAL!S39</f>
        <v>0</v>
      </c>
      <c r="T39" s="4">
        <f>FinAnalysis_INVESTMENT!T39-FinAnalysis_COUNTERFACTUAL!T39</f>
        <v>0</v>
      </c>
      <c r="U39" s="4">
        <f>FinAnalysis_INVESTMENT!U39-FinAnalysis_COUNTERFACTUAL!U39</f>
        <v>0</v>
      </c>
      <c r="V39" s="4">
        <f>FinAnalysis_INVESTMENT!V39-FinAnalysis_COUNTERFACTUAL!V39</f>
        <v>0</v>
      </c>
      <c r="W39" s="4">
        <f>FinAnalysis_INVESTMENT!W39-FinAnalysis_COUNTERFACTUAL!W39</f>
        <v>0</v>
      </c>
      <c r="X39" s="4">
        <f>FinAnalysis_INVESTMENT!X39-FinAnalysis_COUNTERFACTUAL!X39</f>
        <v>0</v>
      </c>
      <c r="Y39" s="4">
        <f>FinAnalysis_INVESTMENT!Y39-FinAnalysis_COUNTERFACTUAL!Y39</f>
        <v>0</v>
      </c>
      <c r="Z39" s="4">
        <f>FinAnalysis_INVESTMENT!Z39-FinAnalysis_COUNTERFACTUAL!Z39</f>
        <v>0</v>
      </c>
      <c r="AA39" s="4">
        <f>FinAnalysis_INVESTMENT!AA39-FinAnalysis_COUNTERFACTUAL!AA39</f>
        <v>0</v>
      </c>
      <c r="AB39" s="4">
        <f>FinAnalysis_INVESTMENT!AB39-FinAnalysis_COUNTERFACTUAL!AB39</f>
        <v>0</v>
      </c>
      <c r="AC39" s="4">
        <f t="shared" ref="AC39:AR39" si="13">AC27</f>
        <v>0</v>
      </c>
      <c r="AD39" s="4">
        <f t="shared" si="13"/>
        <v>0</v>
      </c>
      <c r="AE39" s="4">
        <f t="shared" si="13"/>
        <v>0</v>
      </c>
      <c r="AF39" s="4">
        <f t="shared" si="13"/>
        <v>0</v>
      </c>
      <c r="AG39" s="4">
        <f t="shared" si="13"/>
        <v>0</v>
      </c>
      <c r="AH39" s="4">
        <f t="shared" si="13"/>
        <v>0</v>
      </c>
      <c r="AI39" s="4">
        <f t="shared" si="13"/>
        <v>0</v>
      </c>
      <c r="AJ39" s="4">
        <f t="shared" si="13"/>
        <v>0</v>
      </c>
      <c r="AK39" s="4">
        <f t="shared" si="13"/>
        <v>0</v>
      </c>
      <c r="AL39" s="4">
        <f t="shared" si="13"/>
        <v>0</v>
      </c>
      <c r="AM39" s="4">
        <f t="shared" si="13"/>
        <v>0</v>
      </c>
      <c r="AN39" s="4">
        <f t="shared" si="13"/>
        <v>0</v>
      </c>
      <c r="AO39" s="4">
        <f t="shared" si="13"/>
        <v>0</v>
      </c>
      <c r="AP39" s="4">
        <f t="shared" si="13"/>
        <v>0</v>
      </c>
      <c r="AQ39" s="4">
        <f t="shared" si="13"/>
        <v>0</v>
      </c>
      <c r="AR39" s="4">
        <f t="shared" si="13"/>
        <v>0</v>
      </c>
    </row>
    <row r="40" spans="1:44" customFormat="1" x14ac:dyDescent="0.25">
      <c r="B40" t="s">
        <v>33</v>
      </c>
      <c r="C40" s="47" t="s">
        <v>7</v>
      </c>
      <c r="D40" s="61">
        <f>SUM(F40:AR40)</f>
        <v>0</v>
      </c>
      <c r="F40" s="97">
        <f>FinAnalysis_INVESTMENT!F40-FinAnalysis_COUNTERFACTUAL!F40</f>
        <v>0</v>
      </c>
      <c r="G40" s="97">
        <f>FinAnalysis_INVESTMENT!G40-FinAnalysis_COUNTERFACTUAL!G40</f>
        <v>0</v>
      </c>
      <c r="H40" s="97">
        <f>FinAnalysis_INVESTMENT!H40-FinAnalysis_COUNTERFACTUAL!H40</f>
        <v>0</v>
      </c>
      <c r="I40" s="97">
        <f>FinAnalysis_INVESTMENT!I40-FinAnalysis_COUNTERFACTUAL!I40</f>
        <v>0</v>
      </c>
      <c r="J40" s="97">
        <f>FinAnalysis_INVESTMENT!J40-FinAnalysis_COUNTERFACTUAL!J40</f>
        <v>0</v>
      </c>
      <c r="K40" s="97">
        <f>FinAnalysis_INVESTMENT!K40-FinAnalysis_COUNTERFACTUAL!K40</f>
        <v>0</v>
      </c>
      <c r="L40" s="97">
        <f>FinAnalysis_INVESTMENT!L40-FinAnalysis_COUNTERFACTUAL!L40</f>
        <v>0</v>
      </c>
      <c r="M40" s="97">
        <f>FinAnalysis_INVESTMENT!M40-FinAnalysis_COUNTERFACTUAL!M40</f>
        <v>0</v>
      </c>
      <c r="N40" s="97">
        <f>FinAnalysis_INVESTMENT!N40-FinAnalysis_COUNTERFACTUAL!N40</f>
        <v>0</v>
      </c>
      <c r="O40" s="97">
        <f>FinAnalysis_INVESTMENT!O40-FinAnalysis_COUNTERFACTUAL!O40</f>
        <v>0</v>
      </c>
      <c r="P40" s="97">
        <f>FinAnalysis_INVESTMENT!P40-FinAnalysis_COUNTERFACTUAL!P40</f>
        <v>0</v>
      </c>
      <c r="Q40" s="97">
        <f>FinAnalysis_INVESTMENT!Q40-FinAnalysis_COUNTERFACTUAL!Q40</f>
        <v>0</v>
      </c>
      <c r="R40" s="97">
        <f>FinAnalysis_INVESTMENT!R40-FinAnalysis_COUNTERFACTUAL!R40</f>
        <v>0</v>
      </c>
      <c r="S40" s="97">
        <f>FinAnalysis_INVESTMENT!S40-FinAnalysis_COUNTERFACTUAL!S40</f>
        <v>0</v>
      </c>
      <c r="T40" s="97">
        <f>FinAnalysis_INVESTMENT!T40-FinAnalysis_COUNTERFACTUAL!T40</f>
        <v>0</v>
      </c>
      <c r="U40" s="97">
        <f>FinAnalysis_INVESTMENT!U40-FinAnalysis_COUNTERFACTUAL!U40</f>
        <v>0</v>
      </c>
      <c r="V40" s="97">
        <f>FinAnalysis_INVESTMENT!V40-FinAnalysis_COUNTERFACTUAL!V40</f>
        <v>0</v>
      </c>
      <c r="W40" s="97">
        <f>FinAnalysis_INVESTMENT!W40-FinAnalysis_COUNTERFACTUAL!W40</f>
        <v>0</v>
      </c>
      <c r="X40" s="97">
        <f>FinAnalysis_INVESTMENT!X40-FinAnalysis_COUNTERFACTUAL!X40</f>
        <v>0</v>
      </c>
      <c r="Y40" s="97">
        <f>FinAnalysis_INVESTMENT!Y40-FinAnalysis_COUNTERFACTUAL!Y40</f>
        <v>0</v>
      </c>
      <c r="Z40" s="97">
        <f>FinAnalysis_INVESTMENT!Z40-FinAnalysis_COUNTERFACTUAL!Z40</f>
        <v>0</v>
      </c>
      <c r="AA40" s="97">
        <f>FinAnalysis_INVESTMENT!AA40-FinAnalysis_COUNTERFACTUAL!AA40</f>
        <v>0</v>
      </c>
      <c r="AB40" s="97">
        <f>FinAnalysis_INVESTMENT!AB40-FinAnalysis_COUNTERFACTUAL!AB40</f>
        <v>0</v>
      </c>
      <c r="AC40" s="97">
        <f>-'Investment Scenario'!AB55/1000000</f>
        <v>0</v>
      </c>
      <c r="AD40" s="97">
        <f>-'Investment Scenario'!AC55/1000000</f>
        <v>0</v>
      </c>
      <c r="AE40" s="97">
        <f>-'Investment Scenario'!AD55/1000000</f>
        <v>0</v>
      </c>
      <c r="AF40" s="97">
        <f>-'Investment Scenario'!AE55/1000000</f>
        <v>0</v>
      </c>
      <c r="AG40" s="97">
        <f>-'Investment Scenario'!AF55/1000000</f>
        <v>0</v>
      </c>
      <c r="AH40" s="97">
        <f>-'Investment Scenario'!AG55/1000000</f>
        <v>0</v>
      </c>
      <c r="AI40" s="97">
        <f>-'Investment Scenario'!AH55/1000000</f>
        <v>0</v>
      </c>
      <c r="AJ40" s="97">
        <f>-'Investment Scenario'!AI55/1000000</f>
        <v>0</v>
      </c>
      <c r="AK40" s="97">
        <f>-'Investment Scenario'!AJ55/1000000</f>
        <v>0</v>
      </c>
      <c r="AL40" s="97">
        <f>-'Investment Scenario'!AK55/1000000</f>
        <v>0</v>
      </c>
      <c r="AM40" s="97">
        <f>-'Investment Scenario'!AL55/1000000</f>
        <v>0</v>
      </c>
      <c r="AN40" s="97">
        <f>-'Investment Scenario'!AM55/1000000</f>
        <v>0</v>
      </c>
      <c r="AO40" s="97">
        <f>-'Investment Scenario'!AN55/1000000</f>
        <v>0</v>
      </c>
      <c r="AP40" s="97">
        <f>-'Investment Scenario'!AO55/1000000</f>
        <v>0</v>
      </c>
      <c r="AQ40" s="97">
        <f>-'Investment Scenario'!AP55/1000000</f>
        <v>0</v>
      </c>
      <c r="AR40" s="97">
        <f>-'Investment Scenario'!AQ55/1000000</f>
        <v>0</v>
      </c>
    </row>
    <row r="41" spans="1:44" customFormat="1" x14ac:dyDescent="0.25">
      <c r="B41" t="s">
        <v>24</v>
      </c>
      <c r="C41" s="47" t="s">
        <v>25</v>
      </c>
      <c r="D41" s="94">
        <f>'Investment Scenario'!B54</f>
        <v>0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</row>
    <row r="42" spans="1:44" customFormat="1" x14ac:dyDescent="0.25">
      <c r="B42" t="s">
        <v>26</v>
      </c>
      <c r="C42" s="47" t="s">
        <v>7</v>
      </c>
      <c r="F42" s="4">
        <f>FinAnalysis_INVESTMENT!F42-FinAnalysis_COUNTERFACTUAL!F42</f>
        <v>0</v>
      </c>
      <c r="G42" s="4">
        <f>FinAnalysis_INVESTMENT!G42-FinAnalysis_COUNTERFACTUAL!G42</f>
        <v>0</v>
      </c>
      <c r="H42" s="4">
        <f>FinAnalysis_INVESTMENT!H42-FinAnalysis_COUNTERFACTUAL!H42</f>
        <v>0</v>
      </c>
      <c r="I42" s="4">
        <f>FinAnalysis_INVESTMENT!I42-FinAnalysis_COUNTERFACTUAL!I42</f>
        <v>0</v>
      </c>
      <c r="J42" s="4">
        <f>FinAnalysis_INVESTMENT!J42-FinAnalysis_COUNTERFACTUAL!J42</f>
        <v>0</v>
      </c>
      <c r="K42" s="4">
        <f>FinAnalysis_INVESTMENT!K42-FinAnalysis_COUNTERFACTUAL!K42</f>
        <v>0</v>
      </c>
      <c r="L42" s="4">
        <f>FinAnalysis_INVESTMENT!L42-FinAnalysis_COUNTERFACTUAL!L42</f>
        <v>0</v>
      </c>
      <c r="M42" s="4">
        <f>FinAnalysis_INVESTMENT!M42-FinAnalysis_COUNTERFACTUAL!M42</f>
        <v>0</v>
      </c>
      <c r="N42" s="4">
        <f>FinAnalysis_INVESTMENT!N42-FinAnalysis_COUNTERFACTUAL!N42</f>
        <v>0</v>
      </c>
      <c r="O42" s="4">
        <f>FinAnalysis_INVESTMENT!O42-FinAnalysis_COUNTERFACTUAL!O42</f>
        <v>0</v>
      </c>
      <c r="P42" s="4">
        <f>FinAnalysis_INVESTMENT!P42-FinAnalysis_COUNTERFACTUAL!P42</f>
        <v>0</v>
      </c>
      <c r="Q42" s="4">
        <f>FinAnalysis_INVESTMENT!Q42-FinAnalysis_COUNTERFACTUAL!Q42</f>
        <v>0</v>
      </c>
      <c r="R42" s="4">
        <f>FinAnalysis_INVESTMENT!R42-FinAnalysis_COUNTERFACTUAL!R42</f>
        <v>0</v>
      </c>
      <c r="S42" s="4">
        <f>FinAnalysis_INVESTMENT!S42-FinAnalysis_COUNTERFACTUAL!S42</f>
        <v>0</v>
      </c>
      <c r="T42" s="4">
        <f>FinAnalysis_INVESTMENT!T42-FinAnalysis_COUNTERFACTUAL!T42</f>
        <v>0</v>
      </c>
      <c r="U42" s="4">
        <f>FinAnalysis_INVESTMENT!U42-FinAnalysis_COUNTERFACTUAL!U42</f>
        <v>0</v>
      </c>
      <c r="V42" s="4">
        <f>FinAnalysis_INVESTMENT!V42-FinAnalysis_COUNTERFACTUAL!V42</f>
        <v>0</v>
      </c>
      <c r="W42" s="4">
        <f>FinAnalysis_INVESTMENT!W42-FinAnalysis_COUNTERFACTUAL!W42</f>
        <v>0</v>
      </c>
      <c r="X42" s="4">
        <f>FinAnalysis_INVESTMENT!X42-FinAnalysis_COUNTERFACTUAL!X42</f>
        <v>0</v>
      </c>
      <c r="Y42" s="4">
        <f>FinAnalysis_INVESTMENT!Y42-FinAnalysis_COUNTERFACTUAL!Y42</f>
        <v>0</v>
      </c>
      <c r="Z42" s="4">
        <f>FinAnalysis_INVESTMENT!Z42-FinAnalysis_COUNTERFACTUAL!Z42</f>
        <v>0</v>
      </c>
      <c r="AA42" s="4">
        <f>FinAnalysis_INVESTMENT!AA42-FinAnalysis_COUNTERFACTUAL!AA42</f>
        <v>0</v>
      </c>
      <c r="AB42" s="4">
        <f>FinAnalysis_INVESTMENT!AB42-FinAnalysis_COUNTERFACTUAL!AB42</f>
        <v>0</v>
      </c>
      <c r="AC42" s="4">
        <f t="shared" ref="AC42:AR42" si="14">MIN(-AC30*$D$35,0)</f>
        <v>0</v>
      </c>
      <c r="AD42" s="4">
        <f t="shared" si="14"/>
        <v>0</v>
      </c>
      <c r="AE42" s="4">
        <f t="shared" si="14"/>
        <v>0</v>
      </c>
      <c r="AF42" s="4">
        <f t="shared" si="14"/>
        <v>0</v>
      </c>
      <c r="AG42" s="4">
        <f t="shared" si="14"/>
        <v>0</v>
      </c>
      <c r="AH42" s="4">
        <f t="shared" si="14"/>
        <v>0</v>
      </c>
      <c r="AI42" s="4">
        <f t="shared" si="14"/>
        <v>0</v>
      </c>
      <c r="AJ42" s="4">
        <f t="shared" si="14"/>
        <v>0</v>
      </c>
      <c r="AK42" s="4">
        <f t="shared" si="14"/>
        <v>0</v>
      </c>
      <c r="AL42" s="4">
        <f t="shared" si="14"/>
        <v>0</v>
      </c>
      <c r="AM42" s="4">
        <f t="shared" si="14"/>
        <v>0</v>
      </c>
      <c r="AN42" s="4">
        <f t="shared" si="14"/>
        <v>0</v>
      </c>
      <c r="AO42" s="4">
        <f t="shared" si="14"/>
        <v>0</v>
      </c>
      <c r="AP42" s="4">
        <f t="shared" si="14"/>
        <v>0</v>
      </c>
      <c r="AQ42" s="4">
        <f t="shared" si="14"/>
        <v>0</v>
      </c>
      <c r="AR42" s="4">
        <f t="shared" si="14"/>
        <v>0</v>
      </c>
    </row>
    <row r="43" spans="1:44" customFormat="1" x14ac:dyDescent="0.25">
      <c r="B43" s="45" t="s">
        <v>129</v>
      </c>
      <c r="C43" s="170" t="s">
        <v>7</v>
      </c>
      <c r="D43" s="45"/>
      <c r="E43" s="45"/>
      <c r="F43" s="171" t="str">
        <f>IF(F$3&gt;0,SUM(F39,F42),"")</f>
        <v/>
      </c>
      <c r="G43" s="171" t="str">
        <f t="shared" ref="G43:AR43" si="15">IF(G$3&gt;0,SUM(G39,G42),"")</f>
        <v/>
      </c>
      <c r="H43" s="171" t="str">
        <f t="shared" si="15"/>
        <v/>
      </c>
      <c r="I43" s="171" t="str">
        <f t="shared" si="15"/>
        <v/>
      </c>
      <c r="J43" s="171" t="str">
        <f t="shared" si="15"/>
        <v/>
      </c>
      <c r="K43" s="171" t="str">
        <f t="shared" si="15"/>
        <v/>
      </c>
      <c r="L43" s="171" t="str">
        <f t="shared" si="15"/>
        <v/>
      </c>
      <c r="M43" s="171" t="str">
        <f t="shared" si="15"/>
        <v/>
      </c>
      <c r="N43" s="171" t="str">
        <f t="shared" si="15"/>
        <v/>
      </c>
      <c r="O43" s="171" t="str">
        <f t="shared" si="15"/>
        <v/>
      </c>
      <c r="P43" s="171" t="str">
        <f t="shared" si="15"/>
        <v/>
      </c>
      <c r="Q43" s="171" t="str">
        <f t="shared" si="15"/>
        <v/>
      </c>
      <c r="R43" s="171" t="str">
        <f t="shared" si="15"/>
        <v/>
      </c>
      <c r="S43" s="171" t="str">
        <f t="shared" si="15"/>
        <v/>
      </c>
      <c r="T43" s="171" t="str">
        <f t="shared" si="15"/>
        <v/>
      </c>
      <c r="U43" s="171" t="str">
        <f t="shared" si="15"/>
        <v/>
      </c>
      <c r="V43" s="171" t="str">
        <f t="shared" si="15"/>
        <v/>
      </c>
      <c r="W43" s="171" t="str">
        <f t="shared" si="15"/>
        <v/>
      </c>
      <c r="X43" s="171" t="str">
        <f t="shared" si="15"/>
        <v/>
      </c>
      <c r="Y43" s="171" t="str">
        <f t="shared" si="15"/>
        <v/>
      </c>
      <c r="Z43" s="171" t="str">
        <f t="shared" si="15"/>
        <v/>
      </c>
      <c r="AA43" s="171" t="str">
        <f t="shared" si="15"/>
        <v/>
      </c>
      <c r="AB43" s="171" t="str">
        <f t="shared" si="15"/>
        <v/>
      </c>
      <c r="AC43" s="171" t="str">
        <f t="shared" si="15"/>
        <v/>
      </c>
      <c r="AD43" s="171" t="str">
        <f t="shared" si="15"/>
        <v/>
      </c>
      <c r="AE43" s="171" t="str">
        <f t="shared" si="15"/>
        <v/>
      </c>
      <c r="AF43" s="171" t="str">
        <f t="shared" si="15"/>
        <v/>
      </c>
      <c r="AG43" s="171" t="str">
        <f t="shared" si="15"/>
        <v/>
      </c>
      <c r="AH43" s="171" t="str">
        <f t="shared" si="15"/>
        <v/>
      </c>
      <c r="AI43" s="171" t="str">
        <f t="shared" si="15"/>
        <v/>
      </c>
      <c r="AJ43" s="171" t="str">
        <f t="shared" si="15"/>
        <v/>
      </c>
      <c r="AK43" s="171" t="str">
        <f t="shared" si="15"/>
        <v/>
      </c>
      <c r="AL43" s="171" t="str">
        <f t="shared" si="15"/>
        <v/>
      </c>
      <c r="AM43" s="171" t="str">
        <f t="shared" si="15"/>
        <v/>
      </c>
      <c r="AN43" s="171" t="str">
        <f t="shared" si="15"/>
        <v/>
      </c>
      <c r="AO43" s="171" t="str">
        <f t="shared" si="15"/>
        <v/>
      </c>
      <c r="AP43" s="171" t="str">
        <f t="shared" si="15"/>
        <v/>
      </c>
      <c r="AQ43" s="171" t="str">
        <f t="shared" si="15"/>
        <v/>
      </c>
      <c r="AR43" s="171" t="str">
        <f t="shared" si="15"/>
        <v/>
      </c>
    </row>
    <row r="44" spans="1:44" customFormat="1" x14ac:dyDescent="0.25">
      <c r="B44" s="45" t="s">
        <v>163</v>
      </c>
      <c r="C44" s="170" t="s">
        <v>7</v>
      </c>
      <c r="D44" s="45"/>
      <c r="E44" s="45"/>
      <c r="F44" s="171" t="str">
        <f>IF(AND(F$3&gt;0,F43&gt;=0),SUM(F39,F42),IF(AND(F$3&gt;0,F43&lt;0),0,""))</f>
        <v/>
      </c>
      <c r="G44" s="171" t="str">
        <f>IF(AND(G$3&gt;0,G43&gt;=0),SUM(G39,G42),IF(AND(G$3&gt;0,G43&lt;0),0,""))</f>
        <v/>
      </c>
      <c r="H44" s="171" t="str">
        <f t="shared" ref="H44:AQ44" si="16">IF(AND(H$3&gt;0,H43&gt;=0),SUM(H39,H42),IF(AND(H$3&gt;0,H43&lt;0),0,""))</f>
        <v/>
      </c>
      <c r="I44" s="171" t="str">
        <f t="shared" si="16"/>
        <v/>
      </c>
      <c r="J44" s="171" t="str">
        <f t="shared" si="16"/>
        <v/>
      </c>
      <c r="K44" s="171" t="str">
        <f t="shared" si="16"/>
        <v/>
      </c>
      <c r="L44" s="171" t="str">
        <f t="shared" si="16"/>
        <v/>
      </c>
      <c r="M44" s="171" t="str">
        <f t="shared" si="16"/>
        <v/>
      </c>
      <c r="N44" s="171" t="str">
        <f t="shared" si="16"/>
        <v/>
      </c>
      <c r="O44" s="171" t="str">
        <f t="shared" si="16"/>
        <v/>
      </c>
      <c r="P44" s="171" t="str">
        <f t="shared" si="16"/>
        <v/>
      </c>
      <c r="Q44" s="171" t="str">
        <f t="shared" si="16"/>
        <v/>
      </c>
      <c r="R44" s="171" t="str">
        <f t="shared" si="16"/>
        <v/>
      </c>
      <c r="S44" s="171" t="str">
        <f t="shared" si="16"/>
        <v/>
      </c>
      <c r="T44" s="171" t="str">
        <f t="shared" si="16"/>
        <v/>
      </c>
      <c r="U44" s="171" t="str">
        <f t="shared" si="16"/>
        <v/>
      </c>
      <c r="V44" s="171" t="str">
        <f t="shared" si="16"/>
        <v/>
      </c>
      <c r="W44" s="171" t="str">
        <f t="shared" si="16"/>
        <v/>
      </c>
      <c r="X44" s="171" t="str">
        <f t="shared" si="16"/>
        <v/>
      </c>
      <c r="Y44" s="171" t="str">
        <f t="shared" si="16"/>
        <v/>
      </c>
      <c r="Z44" s="171" t="str">
        <f t="shared" si="16"/>
        <v/>
      </c>
      <c r="AA44" s="171" t="str">
        <f t="shared" si="16"/>
        <v/>
      </c>
      <c r="AB44" s="171" t="str">
        <f t="shared" si="16"/>
        <v/>
      </c>
      <c r="AC44" s="171" t="str">
        <f t="shared" si="16"/>
        <v/>
      </c>
      <c r="AD44" s="171" t="str">
        <f t="shared" si="16"/>
        <v/>
      </c>
      <c r="AE44" s="171" t="str">
        <f t="shared" si="16"/>
        <v/>
      </c>
      <c r="AF44" s="171" t="str">
        <f t="shared" si="16"/>
        <v/>
      </c>
      <c r="AG44" s="171" t="str">
        <f t="shared" si="16"/>
        <v/>
      </c>
      <c r="AH44" s="171" t="str">
        <f t="shared" si="16"/>
        <v/>
      </c>
      <c r="AI44" s="171" t="str">
        <f t="shared" si="16"/>
        <v/>
      </c>
      <c r="AJ44" s="171" t="str">
        <f t="shared" si="16"/>
        <v/>
      </c>
      <c r="AK44" s="171" t="str">
        <f t="shared" si="16"/>
        <v/>
      </c>
      <c r="AL44" s="171" t="str">
        <f t="shared" si="16"/>
        <v/>
      </c>
      <c r="AM44" s="171" t="str">
        <f t="shared" si="16"/>
        <v/>
      </c>
      <c r="AN44" s="171" t="str">
        <f t="shared" si="16"/>
        <v/>
      </c>
      <c r="AO44" s="171" t="str">
        <f t="shared" si="16"/>
        <v/>
      </c>
      <c r="AP44" s="171" t="str">
        <f t="shared" si="16"/>
        <v/>
      </c>
      <c r="AQ44" s="171" t="str">
        <f t="shared" si="16"/>
        <v/>
      </c>
      <c r="AR44" s="171" t="str">
        <f>IF(AND(AR$3&gt;0,AR43&gt;=0),SUM(AR39,AR42),IF(AND(AR$3&gt;0,AR43&lt;0),0,""))</f>
        <v/>
      </c>
    </row>
    <row r="45" spans="1:44" customFormat="1" x14ac:dyDescent="0.25">
      <c r="B45" s="45" t="s">
        <v>130</v>
      </c>
      <c r="C45" s="170" t="s">
        <v>7</v>
      </c>
      <c r="D45" s="45"/>
      <c r="E45" s="45"/>
      <c r="F45" s="171" t="str">
        <f>IF(F40=0,"",F40)</f>
        <v/>
      </c>
      <c r="G45" s="171" t="str">
        <f>IF(G40=0,"",G40)</f>
        <v/>
      </c>
      <c r="H45" s="171" t="str">
        <f t="shared" ref="H45:AR45" si="17">IF(H40=0,"",H40)</f>
        <v/>
      </c>
      <c r="I45" s="171" t="str">
        <f t="shared" si="17"/>
        <v/>
      </c>
      <c r="J45" s="171" t="str">
        <f t="shared" si="17"/>
        <v/>
      </c>
      <c r="K45" s="171" t="str">
        <f t="shared" si="17"/>
        <v/>
      </c>
      <c r="L45" s="171" t="str">
        <f t="shared" si="17"/>
        <v/>
      </c>
      <c r="M45" s="171" t="str">
        <f t="shared" si="17"/>
        <v/>
      </c>
      <c r="N45" s="171" t="str">
        <f t="shared" si="17"/>
        <v/>
      </c>
      <c r="O45" s="171" t="str">
        <f t="shared" si="17"/>
        <v/>
      </c>
      <c r="P45" s="171" t="str">
        <f t="shared" si="17"/>
        <v/>
      </c>
      <c r="Q45" s="171" t="str">
        <f t="shared" si="17"/>
        <v/>
      </c>
      <c r="R45" s="171" t="str">
        <f t="shared" si="17"/>
        <v/>
      </c>
      <c r="S45" s="171" t="str">
        <f t="shared" si="17"/>
        <v/>
      </c>
      <c r="T45" s="171" t="str">
        <f t="shared" si="17"/>
        <v/>
      </c>
      <c r="U45" s="171" t="str">
        <f t="shared" si="17"/>
        <v/>
      </c>
      <c r="V45" s="171" t="str">
        <f t="shared" si="17"/>
        <v/>
      </c>
      <c r="W45" s="171" t="str">
        <f t="shared" si="17"/>
        <v/>
      </c>
      <c r="X45" s="171" t="str">
        <f t="shared" si="17"/>
        <v/>
      </c>
      <c r="Y45" s="171" t="str">
        <f t="shared" si="17"/>
        <v/>
      </c>
      <c r="Z45" s="171" t="str">
        <f t="shared" si="17"/>
        <v/>
      </c>
      <c r="AA45" s="171" t="str">
        <f t="shared" si="17"/>
        <v/>
      </c>
      <c r="AB45" s="171" t="str">
        <f t="shared" si="17"/>
        <v/>
      </c>
      <c r="AC45" s="171" t="str">
        <f t="shared" si="17"/>
        <v/>
      </c>
      <c r="AD45" s="171" t="str">
        <f t="shared" si="17"/>
        <v/>
      </c>
      <c r="AE45" s="171" t="str">
        <f t="shared" si="17"/>
        <v/>
      </c>
      <c r="AF45" s="171" t="str">
        <f t="shared" si="17"/>
        <v/>
      </c>
      <c r="AG45" s="171" t="str">
        <f t="shared" si="17"/>
        <v/>
      </c>
      <c r="AH45" s="171" t="str">
        <f t="shared" si="17"/>
        <v/>
      </c>
      <c r="AI45" s="171" t="str">
        <f t="shared" si="17"/>
        <v/>
      </c>
      <c r="AJ45" s="171" t="str">
        <f t="shared" si="17"/>
        <v/>
      </c>
      <c r="AK45" s="171" t="str">
        <f t="shared" si="17"/>
        <v/>
      </c>
      <c r="AL45" s="171" t="str">
        <f t="shared" si="17"/>
        <v/>
      </c>
      <c r="AM45" s="171" t="str">
        <f t="shared" si="17"/>
        <v/>
      </c>
      <c r="AN45" s="171" t="str">
        <f t="shared" si="17"/>
        <v/>
      </c>
      <c r="AO45" s="171" t="str">
        <f t="shared" si="17"/>
        <v/>
      </c>
      <c r="AP45" s="171" t="str">
        <f t="shared" si="17"/>
        <v/>
      </c>
      <c r="AQ45" s="171" t="str">
        <f t="shared" si="17"/>
        <v/>
      </c>
      <c r="AR45" s="171" t="str">
        <f t="shared" si="17"/>
        <v/>
      </c>
    </row>
    <row r="46" spans="1:44" customFormat="1" x14ac:dyDescent="0.25">
      <c r="B46" s="44" t="s">
        <v>162</v>
      </c>
      <c r="C46" s="65" t="s">
        <v>7</v>
      </c>
      <c r="D46" s="44"/>
      <c r="E46" s="44"/>
      <c r="F46" s="66">
        <f>SUM(F39,F40,F42)</f>
        <v>0</v>
      </c>
      <c r="G46" s="66">
        <f t="shared" ref="G46:AR46" si="18">SUM(G39,G40,G42)</f>
        <v>0</v>
      </c>
      <c r="H46" s="66">
        <f t="shared" si="18"/>
        <v>0</v>
      </c>
      <c r="I46" s="66">
        <f t="shared" si="18"/>
        <v>0</v>
      </c>
      <c r="J46" s="66">
        <f>SUM(J39,J40,J42)</f>
        <v>0</v>
      </c>
      <c r="K46" s="66">
        <f t="shared" si="18"/>
        <v>0</v>
      </c>
      <c r="L46" s="66">
        <f t="shared" si="18"/>
        <v>0</v>
      </c>
      <c r="M46" s="66">
        <f t="shared" si="18"/>
        <v>0</v>
      </c>
      <c r="N46" s="66">
        <f t="shared" si="18"/>
        <v>0</v>
      </c>
      <c r="O46" s="66">
        <f t="shared" si="18"/>
        <v>0</v>
      </c>
      <c r="P46" s="66">
        <f t="shared" si="18"/>
        <v>0</v>
      </c>
      <c r="Q46" s="66">
        <f t="shared" si="18"/>
        <v>0</v>
      </c>
      <c r="R46" s="66">
        <f t="shared" si="18"/>
        <v>0</v>
      </c>
      <c r="S46" s="66">
        <f t="shared" si="18"/>
        <v>0</v>
      </c>
      <c r="T46" s="66">
        <f t="shared" si="18"/>
        <v>0</v>
      </c>
      <c r="U46" s="66">
        <f t="shared" si="18"/>
        <v>0</v>
      </c>
      <c r="V46" s="66">
        <f t="shared" si="18"/>
        <v>0</v>
      </c>
      <c r="W46" s="66">
        <f t="shared" si="18"/>
        <v>0</v>
      </c>
      <c r="X46" s="66">
        <f t="shared" si="18"/>
        <v>0</v>
      </c>
      <c r="Y46" s="66">
        <f t="shared" si="18"/>
        <v>0</v>
      </c>
      <c r="Z46" s="66">
        <f t="shared" si="18"/>
        <v>0</v>
      </c>
      <c r="AA46" s="66">
        <f t="shared" si="18"/>
        <v>0</v>
      </c>
      <c r="AB46" s="66">
        <f t="shared" si="18"/>
        <v>0</v>
      </c>
      <c r="AC46" s="66">
        <f t="shared" si="18"/>
        <v>0</v>
      </c>
      <c r="AD46" s="66">
        <f t="shared" si="18"/>
        <v>0</v>
      </c>
      <c r="AE46" s="66">
        <f t="shared" si="18"/>
        <v>0</v>
      </c>
      <c r="AF46" s="66">
        <f t="shared" si="18"/>
        <v>0</v>
      </c>
      <c r="AG46" s="66">
        <f t="shared" si="18"/>
        <v>0</v>
      </c>
      <c r="AH46" s="66">
        <f t="shared" si="18"/>
        <v>0</v>
      </c>
      <c r="AI46" s="66">
        <f t="shared" si="18"/>
        <v>0</v>
      </c>
      <c r="AJ46" s="66">
        <f t="shared" si="18"/>
        <v>0</v>
      </c>
      <c r="AK46" s="66">
        <f t="shared" si="18"/>
        <v>0</v>
      </c>
      <c r="AL46" s="66">
        <f t="shared" si="18"/>
        <v>0</v>
      </c>
      <c r="AM46" s="66">
        <f t="shared" si="18"/>
        <v>0</v>
      </c>
      <c r="AN46" s="66">
        <f t="shared" si="18"/>
        <v>0</v>
      </c>
      <c r="AO46" s="66">
        <f t="shared" si="18"/>
        <v>0</v>
      </c>
      <c r="AP46" s="66">
        <f t="shared" si="18"/>
        <v>0</v>
      </c>
      <c r="AQ46" s="66">
        <f t="shared" si="18"/>
        <v>0</v>
      </c>
      <c r="AR46" s="66">
        <f t="shared" si="18"/>
        <v>0</v>
      </c>
    </row>
    <row r="47" spans="1:44" customFormat="1" ht="15.75" thickBot="1" x14ac:dyDescent="0.3">
      <c r="C47" s="4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1:44" customFormat="1" x14ac:dyDescent="0.25">
      <c r="B48" s="68" t="s">
        <v>27</v>
      </c>
      <c r="C48" s="69" t="s">
        <v>11</v>
      </c>
      <c r="D48" s="93">
        <f>+'Investment Scenario'!B41</f>
        <v>0</v>
      </c>
      <c r="E48" s="16"/>
      <c r="F48" s="16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2:25" customFormat="1" ht="15.75" thickBot="1" x14ac:dyDescent="0.3">
      <c r="B49" s="70" t="s">
        <v>28</v>
      </c>
      <c r="C49" s="71" t="s">
        <v>11</v>
      </c>
      <c r="D49" s="72" t="e">
        <f>IRR(F46:AR46)</f>
        <v>#NUM!</v>
      </c>
      <c r="E49" s="16"/>
      <c r="F49" s="16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2:25" customFormat="1" x14ac:dyDescent="0.25">
      <c r="B50" s="68" t="s">
        <v>29</v>
      </c>
      <c r="C50" s="69" t="s">
        <v>7</v>
      </c>
      <c r="D50" s="73">
        <f>NPV($D$48,F43:AR43)+SUM(F45:AR45)</f>
        <v>0</v>
      </c>
      <c r="E50" s="74"/>
      <c r="F50" s="74"/>
      <c r="G50" s="58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2:25" customFormat="1" ht="15.75" thickBot="1" x14ac:dyDescent="0.3">
      <c r="B51" s="75" t="s">
        <v>29</v>
      </c>
      <c r="C51" s="76" t="s">
        <v>30</v>
      </c>
      <c r="D51" s="77" t="e">
        <f>+D50/'Investment Scenario'!B18</f>
        <v>#DIV/0!</v>
      </c>
      <c r="E51" s="74"/>
      <c r="F51" s="74"/>
      <c r="G51" s="78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2:25" customFormat="1" x14ac:dyDescent="0.25">
      <c r="B52" s="178" t="s">
        <v>164</v>
      </c>
      <c r="C52" s="179" t="s">
        <v>7</v>
      </c>
      <c r="D52" s="73">
        <f>NPV($D$48,F44:AR44)+SUM(F45:AR45)</f>
        <v>0</v>
      </c>
      <c r="E52" s="74"/>
      <c r="F52" s="74"/>
      <c r="G52" s="78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2:25" customFormat="1" ht="15.75" thickBot="1" x14ac:dyDescent="0.3">
      <c r="B53" s="180" t="s">
        <v>164</v>
      </c>
      <c r="C53" s="181" t="s">
        <v>30</v>
      </c>
      <c r="D53" s="77" t="e">
        <f>+D52/'Investment Scenario'!B18</f>
        <v>#DIV/0!</v>
      </c>
      <c r="E53" s="74"/>
      <c r="F53" s="74"/>
      <c r="G53" s="78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2:25" customFormat="1" x14ac:dyDescent="0.25">
      <c r="B54" s="68" t="s">
        <v>31</v>
      </c>
      <c r="C54" s="69" t="s">
        <v>7</v>
      </c>
      <c r="D54" s="79">
        <f>SUM(F46:AR46)</f>
        <v>0</v>
      </c>
      <c r="E54" s="27"/>
      <c r="F54" s="27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2:25" customFormat="1" ht="15.75" thickBot="1" x14ac:dyDescent="0.3">
      <c r="B55" s="75" t="s">
        <v>31</v>
      </c>
      <c r="C55" s="76" t="s">
        <v>30</v>
      </c>
      <c r="D55" s="80" t="e">
        <f>+D54/'Investment Scenario'!B18</f>
        <v>#DIV/0!</v>
      </c>
      <c r="E55" s="27"/>
      <c r="F55" s="27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2:25" customFormat="1" x14ac:dyDescent="0.25">
      <c r="B56" s="68" t="s">
        <v>32</v>
      </c>
      <c r="C56" s="69" t="s">
        <v>7</v>
      </c>
      <c r="D56" s="79" t="e">
        <f>+SUM(F19:AR19)/D41</f>
        <v>#DIV/0!</v>
      </c>
      <c r="E56" s="27"/>
      <c r="F56" s="27"/>
    </row>
    <row r="57" spans="2:25" customFormat="1" ht="15.75" thickBot="1" x14ac:dyDescent="0.3">
      <c r="B57" s="75" t="s">
        <v>32</v>
      </c>
      <c r="C57" s="76" t="s">
        <v>30</v>
      </c>
      <c r="D57" s="80" t="e">
        <f>+D56/'Investment Scenario'!B18</f>
        <v>#DIV/0!</v>
      </c>
      <c r="E57" s="27"/>
    </row>
    <row r="58" spans="2:25" customFormat="1" x14ac:dyDescent="0.25">
      <c r="B58" s="1"/>
      <c r="C58" s="60"/>
      <c r="D58" s="60"/>
      <c r="E58" s="60"/>
      <c r="F58" s="60"/>
    </row>
    <row r="59" spans="2:25" x14ac:dyDescent="0.25">
      <c r="B59" s="81"/>
      <c r="C59" s="82"/>
      <c r="D59" s="82"/>
      <c r="E59" s="82"/>
      <c r="F59" s="82"/>
    </row>
    <row r="60" spans="2:25" x14ac:dyDescent="0.25">
      <c r="B60" s="81"/>
      <c r="C60" s="82"/>
      <c r="D60" s="82"/>
      <c r="E60" s="82"/>
      <c r="F60" s="82"/>
    </row>
    <row r="61" spans="2:25" x14ac:dyDescent="0.25">
      <c r="B61" s="81"/>
      <c r="C61" s="82"/>
      <c r="D61" s="82"/>
      <c r="E61" s="82"/>
      <c r="F61" s="82"/>
    </row>
    <row r="62" spans="2:25" x14ac:dyDescent="0.25">
      <c r="B62" s="81"/>
      <c r="C62" s="82"/>
      <c r="D62" s="82"/>
      <c r="E62" s="82"/>
      <c r="F62" s="82"/>
    </row>
    <row r="63" spans="2:25" x14ac:dyDescent="0.25">
      <c r="B63" s="81"/>
      <c r="C63" s="82"/>
      <c r="D63" s="82"/>
      <c r="E63" s="82"/>
      <c r="F63" s="82"/>
    </row>
    <row r="64" spans="2:25" x14ac:dyDescent="0.25">
      <c r="B64" s="81"/>
      <c r="C64" s="82"/>
      <c r="D64" s="82"/>
      <c r="E64" s="82"/>
      <c r="F64" s="82"/>
    </row>
    <row r="65" spans="2:44" x14ac:dyDescent="0.25">
      <c r="B65" s="81"/>
      <c r="C65" s="82"/>
      <c r="D65" s="82"/>
      <c r="E65" s="82"/>
      <c r="F65" s="82"/>
    </row>
    <row r="66" spans="2:44" x14ac:dyDescent="0.25">
      <c r="B66" s="81"/>
      <c r="C66" s="82"/>
      <c r="D66" s="82"/>
      <c r="E66" s="82"/>
      <c r="F66" s="82"/>
    </row>
    <row r="67" spans="2:44" x14ac:dyDescent="0.25">
      <c r="B67" s="81"/>
      <c r="C67" s="82"/>
      <c r="D67" s="82"/>
      <c r="E67" s="82"/>
      <c r="F67" s="82"/>
    </row>
    <row r="68" spans="2:44" x14ac:dyDescent="0.25">
      <c r="B68" s="81"/>
      <c r="C68" s="82"/>
      <c r="D68" s="82"/>
      <c r="E68" s="82"/>
      <c r="F68" s="82"/>
    </row>
    <row r="69" spans="2:44" x14ac:dyDescent="0.25">
      <c r="B69" s="81"/>
      <c r="C69" s="82"/>
      <c r="D69" s="82"/>
      <c r="E69" s="82"/>
      <c r="F69" s="82"/>
    </row>
    <row r="70" spans="2:44" x14ac:dyDescent="0.25">
      <c r="B70" s="81"/>
      <c r="C70" s="82"/>
      <c r="D70" s="82"/>
      <c r="E70" s="82"/>
      <c r="F70" s="82"/>
    </row>
    <row r="71" spans="2:44" s="84" customFormat="1" x14ac:dyDescent="0.25">
      <c r="B71" s="85"/>
      <c r="C71" s="86"/>
      <c r="D71" s="86"/>
      <c r="E71" s="86"/>
      <c r="F71" s="86"/>
    </row>
    <row r="72" spans="2:44" s="84" customFormat="1" x14ac:dyDescent="0.25">
      <c r="B72" s="85"/>
      <c r="C72" s="86"/>
      <c r="D72" s="86"/>
      <c r="E72" s="86"/>
    </row>
    <row r="73" spans="2:44" s="84" customFormat="1" x14ac:dyDescent="0.25">
      <c r="B73" s="87"/>
      <c r="C73" s="86"/>
    </row>
    <row r="74" spans="2:44" s="84" customFormat="1" x14ac:dyDescent="0.25">
      <c r="B74" s="100"/>
      <c r="C74" s="90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</row>
    <row r="75" spans="2:44" s="84" customFormat="1" x14ac:dyDescent="0.25">
      <c r="B75" s="100"/>
      <c r="C75" s="90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</row>
    <row r="76" spans="2:44" s="84" customFormat="1" x14ac:dyDescent="0.25">
      <c r="B76" s="100"/>
      <c r="C76" s="90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</row>
    <row r="77" spans="2:44" s="84" customFormat="1" x14ac:dyDescent="0.25">
      <c r="B77" s="102"/>
      <c r="C77" s="90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</row>
    <row r="78" spans="2:44" s="84" customFormat="1" x14ac:dyDescent="0.25">
      <c r="B78" s="102"/>
      <c r="C78" s="90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</row>
    <row r="79" spans="2:44" s="84" customFormat="1" x14ac:dyDescent="0.25">
      <c r="B79" s="88"/>
      <c r="C79" s="90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</row>
    <row r="80" spans="2:44" s="84" customFormat="1" x14ac:dyDescent="0.25">
      <c r="C80" s="90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</row>
    <row r="81" spans="1:44" s="84" customFormat="1" x14ac:dyDescent="0.25">
      <c r="B81" s="88"/>
      <c r="C81" s="90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</row>
    <row r="82" spans="1:44" s="84" customFormat="1" x14ac:dyDescent="0.25">
      <c r="C82" s="90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</row>
    <row r="83" spans="1:44" s="84" customFormat="1" x14ac:dyDescent="0.25">
      <c r="A83" s="85"/>
      <c r="C83" s="90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</row>
    <row r="84" spans="1:44" s="84" customFormat="1" x14ac:dyDescent="0.25">
      <c r="C84" s="90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</row>
    <row r="85" spans="1:44" s="84" customFormat="1" x14ac:dyDescent="0.25">
      <c r="C85" s="90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</row>
    <row r="86" spans="1:44" s="84" customFormat="1" x14ac:dyDescent="0.25">
      <c r="C86" s="90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</row>
    <row r="87" spans="1:44" s="84" customFormat="1" x14ac:dyDescent="0.25">
      <c r="C87" s="90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</row>
    <row r="88" spans="1:44" s="84" customFormat="1" x14ac:dyDescent="0.25">
      <c r="C88" s="90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</row>
    <row r="89" spans="1:44" s="84" customFormat="1" x14ac:dyDescent="0.25">
      <c r="A89" s="85"/>
      <c r="C89" s="90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</row>
    <row r="90" spans="1:44" s="84" customFormat="1" x14ac:dyDescent="0.25">
      <c r="C90" s="90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</row>
    <row r="91" spans="1:44" s="84" customFormat="1" x14ac:dyDescent="0.25">
      <c r="C91" s="90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</row>
    <row r="92" spans="1:44" s="84" customFormat="1" x14ac:dyDescent="0.25">
      <c r="C92" s="90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</row>
    <row r="93" spans="1:44" s="84" customFormat="1" x14ac:dyDescent="0.25">
      <c r="C93" s="90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</row>
    <row r="94" spans="1:44" s="84" customFormat="1" x14ac:dyDescent="0.25">
      <c r="C94" s="90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</row>
    <row r="95" spans="1:44" s="84" customFormat="1" x14ac:dyDescent="0.25">
      <c r="B95" s="85"/>
      <c r="C95" s="86"/>
      <c r="D95" s="85"/>
      <c r="E95" s="85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</row>
    <row r="96" spans="1:44" s="84" customFormat="1" x14ac:dyDescent="0.25">
      <c r="B96" s="89"/>
      <c r="C96" s="86"/>
      <c r="D96" s="85"/>
      <c r="E96" s="85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</row>
    <row r="97" spans="1:44" s="84" customFormat="1" x14ac:dyDescent="0.25">
      <c r="A97" s="89"/>
      <c r="B97" s="88"/>
      <c r="C97" s="90"/>
      <c r="D97" s="105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</row>
    <row r="98" spans="1:44" s="84" customFormat="1" x14ac:dyDescent="0.25">
      <c r="B98" s="85"/>
      <c r="C98" s="86"/>
      <c r="D98" s="85"/>
      <c r="E98" s="85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</row>
    <row r="99" spans="1:44" s="84" customFormat="1" x14ac:dyDescent="0.25">
      <c r="C99" s="86"/>
      <c r="D99" s="91"/>
      <c r="E99" s="85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</row>
    <row r="100" spans="1:44" s="84" customFormat="1" x14ac:dyDescent="0.25">
      <c r="C100" s="86"/>
      <c r="D100" s="105"/>
      <c r="E100" s="85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</row>
    <row r="101" spans="1:44" s="84" customFormat="1" x14ac:dyDescent="0.25">
      <c r="C101" s="86"/>
      <c r="E101" s="91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</row>
    <row r="102" spans="1:44" s="84" customFormat="1" x14ac:dyDescent="0.25">
      <c r="C102" s="86"/>
      <c r="D102" s="85"/>
      <c r="E102" s="85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</row>
    <row r="103" spans="1:44" s="84" customFormat="1" x14ac:dyDescent="0.25">
      <c r="C103" s="86"/>
      <c r="D103" s="103"/>
      <c r="E103" s="103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</row>
    <row r="104" spans="1:44" s="84" customFormat="1" x14ac:dyDescent="0.25">
      <c r="B104" s="85"/>
      <c r="C104" s="86"/>
      <c r="D104" s="85"/>
      <c r="E104" s="85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</row>
    <row r="105" spans="1:44" s="84" customFormat="1" x14ac:dyDescent="0.25">
      <c r="C105" s="90"/>
      <c r="D105" s="91"/>
      <c r="E105" s="91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</row>
    <row r="106" spans="1:44" s="84" customFormat="1" x14ac:dyDescent="0.25">
      <c r="B106" s="85"/>
      <c r="C106" s="86"/>
      <c r="D106" s="85"/>
      <c r="E106" s="85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</row>
    <row r="107" spans="1:44" s="84" customFormat="1" x14ac:dyDescent="0.25">
      <c r="C107" s="90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</row>
    <row r="108" spans="1:44" s="84" customFormat="1" x14ac:dyDescent="0.25">
      <c r="A108" s="85"/>
      <c r="C108" s="86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</row>
    <row r="109" spans="1:44" s="84" customFormat="1" x14ac:dyDescent="0.25">
      <c r="C109" s="90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</row>
    <row r="110" spans="1:44" s="84" customFormat="1" x14ac:dyDescent="0.25">
      <c r="C110" s="90"/>
      <c r="D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</row>
    <row r="111" spans="1:44" s="84" customFormat="1" x14ac:dyDescent="0.25">
      <c r="C111" s="90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</row>
    <row r="112" spans="1:44" s="84" customFormat="1" x14ac:dyDescent="0.25">
      <c r="C112" s="90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</row>
    <row r="113" spans="2:44" s="84" customFormat="1" x14ac:dyDescent="0.25">
      <c r="B113" s="85"/>
      <c r="C113" s="86"/>
      <c r="D113" s="85"/>
      <c r="E113" s="85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</row>
    <row r="114" spans="2:44" s="84" customFormat="1" x14ac:dyDescent="0.25"/>
    <row r="115" spans="2:44" s="84" customFormat="1" x14ac:dyDescent="0.25"/>
    <row r="116" spans="2:44" s="84" customFormat="1" x14ac:dyDescent="0.25"/>
    <row r="117" spans="2:44" s="84" customFormat="1" x14ac:dyDescent="0.25"/>
  </sheetData>
  <sheetProtection password="CDD7" sheet="1" insertRows="0"/>
  <conditionalFormatting sqref="F1:AR25">
    <cfRule type="expression" dxfId="0" priority="1">
      <formula>F$3=0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9D908FD8C8D5449594C6414C4E5FAE" ma:contentTypeVersion="16" ma:contentTypeDescription="Create a new document." ma:contentTypeScope="" ma:versionID="4baa43bb7cefccc1a27a4c81e54708a8">
  <xsd:schema xmlns:xsd="http://www.w3.org/2001/XMLSchema" xmlns:xs="http://www.w3.org/2001/XMLSchema" xmlns:p="http://schemas.microsoft.com/office/2006/metadata/properties" xmlns:ns2="e2865a0a-337e-472f-ac13-727acfb9be86" xmlns:ns3="283a937d-ce64-42aa-9f0a-cf322f05385e" targetNamespace="http://schemas.microsoft.com/office/2006/metadata/properties" ma:root="true" ma:fieldsID="839caae02831bab20c96caaee16230d7" ns2:_="" ns3:_="">
    <xsd:import namespace="e2865a0a-337e-472f-ac13-727acfb9be86"/>
    <xsd:import namespace="283a937d-ce64-42aa-9f0a-cf322f0538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65a0a-337e-472f-ac13-727acfb9be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66bd319-fc87-46e6-bfd4-94ca674375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a937d-ce64-42aa-9f0a-cf322f05385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08ad833-0f94-406b-9115-5d4d9eb66df3}" ma:internalName="TaxCatchAll" ma:showField="CatchAllData" ma:web="283a937d-ce64-42aa-9f0a-cf322f0538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865a0a-337e-472f-ac13-727acfb9be86">
      <Terms xmlns="http://schemas.microsoft.com/office/infopath/2007/PartnerControls"/>
    </lcf76f155ced4ddcb4097134ff3c332f>
    <TaxCatchAll xmlns="283a937d-ce64-42aa-9f0a-cf322f05385e" xsi:nil="true"/>
  </documentManagement>
</p:properties>
</file>

<file path=customXml/itemProps1.xml><?xml version="1.0" encoding="utf-8"?>
<ds:datastoreItem xmlns:ds="http://schemas.openxmlformats.org/officeDocument/2006/customXml" ds:itemID="{EB70D02A-FE45-4161-B4B3-32071956E9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15BC5B-644A-48A6-A24B-084BC81B5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865a0a-337e-472f-ac13-727acfb9be86"/>
    <ds:schemaRef ds:uri="283a937d-ce64-42aa-9f0a-cf322f0538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67B835-6D09-40B9-82D0-A739BE60F0B9}">
  <ds:schemaRefs>
    <ds:schemaRef ds:uri="http://purl.org/dc/terms/"/>
    <ds:schemaRef ds:uri="http://schemas.microsoft.com/office/2006/documentManagement/types"/>
    <ds:schemaRef ds:uri="e2865a0a-337e-472f-ac13-727acfb9be86"/>
    <ds:schemaRef ds:uri="283a937d-ce64-42aa-9f0a-cf322f05385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Investment Scenario</vt:lpstr>
      <vt:lpstr>Counterfactual scenario</vt:lpstr>
      <vt:lpstr>FinAnalysis_INVESTMENT</vt:lpstr>
      <vt:lpstr>FinAnalysis_COUNTERFACTUAL</vt:lpstr>
      <vt:lpstr>Funding Gap</vt:lpstr>
      <vt:lpstr>FinAnalysis_with FUNDING GAP</vt:lpstr>
      <vt:lpstr>FinAnalysis_INCREMENTAL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Veronika</dc:creator>
  <cp:lastModifiedBy>Muzik Oldrich</cp:lastModifiedBy>
  <dcterms:created xsi:type="dcterms:W3CDTF">2022-07-01T08:39:35Z</dcterms:created>
  <dcterms:modified xsi:type="dcterms:W3CDTF">2023-03-29T15:45:56Z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0x010100FD9D908FD8C8D5449594C6414C4E5FAE</vt:lpwstr>
  </property>
  <property fmtid="{D5CDD505-2E9C-101B-9397-08002B2CF9AE}" pid="3" name="MediaServiceImageTags">
    <vt:lpwstr/>
  </property>
</Properties>
</file>