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muzik\Documents\_MODERNIZACNI_FOND\FIN_Analyzy\NADlimitní\HEAT\"/>
    </mc:Choice>
  </mc:AlternateContent>
  <workbookProtection workbookPassword="CE82" lockStructure="1"/>
  <bookViews>
    <workbookView xWindow="0" yWindow="0" windowWidth="23040" windowHeight="10035" tabRatio="883"/>
  </bookViews>
  <sheets>
    <sheet name="Investment Scenario" sheetId="1" r:id="rId1"/>
    <sheet name="Counterfactual scenario" sheetId="3" r:id="rId2"/>
    <sheet name="FinAnalysis_INVESTMENT" sheetId="2" r:id="rId3"/>
    <sheet name="FinAnalysis_COUNTERFACTUAL" sheetId="4" r:id="rId4"/>
    <sheet name="Funding Gap" sheetId="5" r:id="rId5"/>
    <sheet name="FinAnalysis_with FUNDING GAP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B39" i="3"/>
  <c r="G39" i="3"/>
  <c r="B40" i="1"/>
  <c r="H40" i="1"/>
  <c r="B48" i="1"/>
  <c r="B39" i="1"/>
  <c r="E46" i="3" l="1"/>
  <c r="E44" i="3"/>
  <c r="E43" i="3"/>
  <c r="E42" i="3"/>
  <c r="E48" i="1" l="1"/>
  <c r="E46" i="1"/>
  <c r="E44" i="1"/>
  <c r="E45" i="1"/>
  <c r="E43" i="1"/>
  <c r="AM17" i="2" l="1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N17" i="2"/>
  <c r="AO17" i="2"/>
  <c r="AP17" i="2"/>
  <c r="AQ17" i="2"/>
  <c r="AR17" i="2"/>
  <c r="F17" i="2"/>
  <c r="AR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F17" i="4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F17" i="6"/>
  <c r="AR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F10" i="6"/>
  <c r="AR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F10" i="4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B38" i="5" l="1"/>
  <c r="B39" i="5"/>
  <c r="B32" i="1"/>
  <c r="B47" i="1" l="1"/>
  <c r="B46" i="3"/>
  <c r="B45" i="3"/>
  <c r="B32" i="3"/>
  <c r="B31" i="3"/>
  <c r="B33" i="1"/>
  <c r="F52" i="2" l="1"/>
  <c r="F53" i="2" s="1"/>
  <c r="F52" i="4" l="1"/>
  <c r="F53" i="4" s="1"/>
  <c r="D57" i="2" l="1"/>
  <c r="F39" i="2" l="1"/>
  <c r="F38" i="2"/>
  <c r="F36" i="2"/>
  <c r="F48" i="2" s="1"/>
  <c r="B50" i="1"/>
  <c r="B89" i="3" l="1"/>
  <c r="B48" i="3"/>
  <c r="B91" i="1" l="1"/>
  <c r="F54" i="6" l="1"/>
  <c r="B127" i="3" l="1"/>
  <c r="B107" i="3"/>
  <c r="B129" i="1"/>
  <c r="B109" i="1"/>
  <c r="F6" i="2" l="1"/>
  <c r="B11" i="1" l="1"/>
  <c r="F15" i="6" l="1"/>
  <c r="F15" i="4"/>
  <c r="F25" i="2"/>
  <c r="F15" i="2"/>
  <c r="F7" i="2" l="1"/>
  <c r="G39" i="1" l="1"/>
  <c r="F7" i="4"/>
  <c r="F6" i="4"/>
  <c r="F5" i="4"/>
  <c r="G51" i="6" l="1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F51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F50" i="6"/>
  <c r="F39" i="1"/>
  <c r="F8" i="6"/>
  <c r="F7" i="6"/>
  <c r="F6" i="6"/>
  <c r="F5" i="6"/>
  <c r="F49" i="4"/>
  <c r="F54" i="4" s="1"/>
  <c r="F55" i="4" s="1"/>
  <c r="F39" i="4"/>
  <c r="F38" i="4"/>
  <c r="F36" i="4"/>
  <c r="F48" i="4" s="1"/>
  <c r="F34" i="4"/>
  <c r="F33" i="4"/>
  <c r="F32" i="4"/>
  <c r="F31" i="4"/>
  <c r="F28" i="4"/>
  <c r="F27" i="4"/>
  <c r="F26" i="4"/>
  <c r="F25" i="4"/>
  <c r="F22" i="4"/>
  <c r="F20" i="4"/>
  <c r="F19" i="4"/>
  <c r="F18" i="4"/>
  <c r="F13" i="4"/>
  <c r="F12" i="4"/>
  <c r="F11" i="4"/>
  <c r="G49" i="4"/>
  <c r="G54" i="4" s="1"/>
  <c r="H49" i="4"/>
  <c r="H54" i="4" s="1"/>
  <c r="I49" i="4"/>
  <c r="I54" i="4" s="1"/>
  <c r="J49" i="4"/>
  <c r="J54" i="4" s="1"/>
  <c r="K49" i="4"/>
  <c r="K54" i="4" s="1"/>
  <c r="L49" i="4"/>
  <c r="L54" i="4" s="1"/>
  <c r="M49" i="4"/>
  <c r="M54" i="4" s="1"/>
  <c r="N49" i="4"/>
  <c r="N54" i="4" s="1"/>
  <c r="O49" i="4"/>
  <c r="O54" i="4" s="1"/>
  <c r="P49" i="4"/>
  <c r="P54" i="4" s="1"/>
  <c r="Q49" i="4"/>
  <c r="Q54" i="4" s="1"/>
  <c r="R49" i="4"/>
  <c r="R54" i="4" s="1"/>
  <c r="S49" i="4"/>
  <c r="S54" i="4" s="1"/>
  <c r="T49" i="4"/>
  <c r="T54" i="4" s="1"/>
  <c r="U49" i="4"/>
  <c r="U54" i="4" s="1"/>
  <c r="V49" i="4"/>
  <c r="V54" i="4" s="1"/>
  <c r="W49" i="4"/>
  <c r="W54" i="4" s="1"/>
  <c r="X49" i="4"/>
  <c r="X54" i="4" s="1"/>
  <c r="Y49" i="4"/>
  <c r="Y54" i="4" s="1"/>
  <c r="Z49" i="4"/>
  <c r="Z54" i="4" s="1"/>
  <c r="AA49" i="4"/>
  <c r="AA54" i="4" s="1"/>
  <c r="AB49" i="4"/>
  <c r="AB54" i="4" s="1"/>
  <c r="AC49" i="4"/>
  <c r="AC54" i="4" s="1"/>
  <c r="AD49" i="4"/>
  <c r="AD54" i="4" s="1"/>
  <c r="AE49" i="4"/>
  <c r="AE54" i="4" s="1"/>
  <c r="AF49" i="4"/>
  <c r="AF54" i="4" s="1"/>
  <c r="AG49" i="4"/>
  <c r="AG54" i="4" s="1"/>
  <c r="AH49" i="4"/>
  <c r="AH54" i="4" s="1"/>
  <c r="AI49" i="4"/>
  <c r="AI54" i="4" s="1"/>
  <c r="AJ49" i="4"/>
  <c r="AJ54" i="4" s="1"/>
  <c r="AK49" i="4"/>
  <c r="AK54" i="4" s="1"/>
  <c r="AL49" i="4"/>
  <c r="AL54" i="4" s="1"/>
  <c r="AM49" i="4"/>
  <c r="AM54" i="4" s="1"/>
  <c r="AN49" i="4"/>
  <c r="AN54" i="4" s="1"/>
  <c r="AO49" i="4"/>
  <c r="AO54" i="4" s="1"/>
  <c r="AP49" i="4"/>
  <c r="AP54" i="4" s="1"/>
  <c r="AQ49" i="4"/>
  <c r="AQ54" i="4" s="1"/>
  <c r="AR49" i="4"/>
  <c r="AR54" i="4" s="1"/>
  <c r="F8" i="4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AH112" i="5"/>
  <c r="AI112" i="5"/>
  <c r="AJ112" i="5"/>
  <c r="AK112" i="5"/>
  <c r="AL112" i="5"/>
  <c r="AM112" i="5"/>
  <c r="AN112" i="5"/>
  <c r="AO112" i="5"/>
  <c r="AP112" i="5"/>
  <c r="AQ112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Z113" i="5"/>
  <c r="AA113" i="5"/>
  <c r="AB113" i="5"/>
  <c r="AC113" i="5"/>
  <c r="AD113" i="5"/>
  <c r="AE113" i="5"/>
  <c r="AF113" i="5"/>
  <c r="AG113" i="5"/>
  <c r="AH113" i="5"/>
  <c r="AI113" i="5"/>
  <c r="AJ113" i="5"/>
  <c r="AK113" i="5"/>
  <c r="AL113" i="5"/>
  <c r="AM113" i="5"/>
  <c r="AN113" i="5"/>
  <c r="AO113" i="5"/>
  <c r="AP113" i="5"/>
  <c r="AQ113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AG114" i="5"/>
  <c r="AH114" i="5"/>
  <c r="AI114" i="5"/>
  <c r="AJ114" i="5"/>
  <c r="AK114" i="5"/>
  <c r="AL114" i="5"/>
  <c r="AM114" i="5"/>
  <c r="AN114" i="5"/>
  <c r="AO114" i="5"/>
  <c r="AP114" i="5"/>
  <c r="AQ114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AA115" i="5"/>
  <c r="AB115" i="5"/>
  <c r="AC115" i="5"/>
  <c r="AD115" i="5"/>
  <c r="AE115" i="5"/>
  <c r="AF115" i="5"/>
  <c r="AG115" i="5"/>
  <c r="AH115" i="5"/>
  <c r="AI115" i="5"/>
  <c r="AJ115" i="5"/>
  <c r="AK115" i="5"/>
  <c r="AL115" i="5"/>
  <c r="AM115" i="5"/>
  <c r="AN115" i="5"/>
  <c r="AO115" i="5"/>
  <c r="AP115" i="5"/>
  <c r="AQ115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A116" i="5"/>
  <c r="AB116" i="5"/>
  <c r="AC116" i="5"/>
  <c r="AD116" i="5"/>
  <c r="AE116" i="5"/>
  <c r="AF116" i="5"/>
  <c r="AG116" i="5"/>
  <c r="AH116" i="5"/>
  <c r="AI116" i="5"/>
  <c r="AJ116" i="5"/>
  <c r="AK116" i="5"/>
  <c r="AL116" i="5"/>
  <c r="AM116" i="5"/>
  <c r="AN116" i="5"/>
  <c r="AO116" i="5"/>
  <c r="AP116" i="5"/>
  <c r="AQ116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X117" i="5"/>
  <c r="Y117" i="5"/>
  <c r="Z117" i="5"/>
  <c r="AA117" i="5"/>
  <c r="AB117" i="5"/>
  <c r="AC117" i="5"/>
  <c r="AD117" i="5"/>
  <c r="AE117" i="5"/>
  <c r="AF117" i="5"/>
  <c r="AG117" i="5"/>
  <c r="AH117" i="5"/>
  <c r="AI117" i="5"/>
  <c r="AJ117" i="5"/>
  <c r="AK117" i="5"/>
  <c r="AL117" i="5"/>
  <c r="AM117" i="5"/>
  <c r="AN117" i="5"/>
  <c r="AO117" i="5"/>
  <c r="AP117" i="5"/>
  <c r="AQ117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AH118" i="5"/>
  <c r="AI118" i="5"/>
  <c r="AJ118" i="5"/>
  <c r="AK118" i="5"/>
  <c r="AL118" i="5"/>
  <c r="AM118" i="5"/>
  <c r="AN118" i="5"/>
  <c r="AO118" i="5"/>
  <c r="AP118" i="5"/>
  <c r="AQ118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X119" i="5"/>
  <c r="Y119" i="5"/>
  <c r="Z119" i="5"/>
  <c r="AA119" i="5"/>
  <c r="AB119" i="5"/>
  <c r="AC119" i="5"/>
  <c r="AD119" i="5"/>
  <c r="AE119" i="5"/>
  <c r="AF119" i="5"/>
  <c r="AG119" i="5"/>
  <c r="AH119" i="5"/>
  <c r="AI119" i="5"/>
  <c r="AJ119" i="5"/>
  <c r="AK119" i="5"/>
  <c r="AL119" i="5"/>
  <c r="AM119" i="5"/>
  <c r="AN119" i="5"/>
  <c r="AO119" i="5"/>
  <c r="AP119" i="5"/>
  <c r="AQ119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AH120" i="5"/>
  <c r="AI120" i="5"/>
  <c r="AJ120" i="5"/>
  <c r="AK120" i="5"/>
  <c r="AL120" i="5"/>
  <c r="AM120" i="5"/>
  <c r="AN120" i="5"/>
  <c r="AO120" i="5"/>
  <c r="AP120" i="5"/>
  <c r="AQ120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Z121" i="5"/>
  <c r="AA121" i="5"/>
  <c r="AB121" i="5"/>
  <c r="AC121" i="5"/>
  <c r="AD121" i="5"/>
  <c r="AE121" i="5"/>
  <c r="AF121" i="5"/>
  <c r="AG121" i="5"/>
  <c r="AH121" i="5"/>
  <c r="AI121" i="5"/>
  <c r="AJ121" i="5"/>
  <c r="AK121" i="5"/>
  <c r="AL121" i="5"/>
  <c r="AM121" i="5"/>
  <c r="AN121" i="5"/>
  <c r="AO121" i="5"/>
  <c r="AP121" i="5"/>
  <c r="AQ121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AH122" i="5"/>
  <c r="AI122" i="5"/>
  <c r="AJ122" i="5"/>
  <c r="AK122" i="5"/>
  <c r="AL122" i="5"/>
  <c r="AM122" i="5"/>
  <c r="AN122" i="5"/>
  <c r="AO122" i="5"/>
  <c r="AP122" i="5"/>
  <c r="AQ122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X123" i="5"/>
  <c r="Y123" i="5"/>
  <c r="Z123" i="5"/>
  <c r="AA123" i="5"/>
  <c r="AB123" i="5"/>
  <c r="AC123" i="5"/>
  <c r="AD123" i="5"/>
  <c r="AE123" i="5"/>
  <c r="AF123" i="5"/>
  <c r="AG123" i="5"/>
  <c r="AH123" i="5"/>
  <c r="AI123" i="5"/>
  <c r="AJ123" i="5"/>
  <c r="AK123" i="5"/>
  <c r="AL123" i="5"/>
  <c r="AM123" i="5"/>
  <c r="AN123" i="5"/>
  <c r="AO123" i="5"/>
  <c r="AP123" i="5"/>
  <c r="AQ123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AH111" i="5"/>
  <c r="AI111" i="5"/>
  <c r="AJ111" i="5"/>
  <c r="AK111" i="5"/>
  <c r="AL111" i="5"/>
  <c r="AM111" i="5"/>
  <c r="AN111" i="5"/>
  <c r="AO111" i="5"/>
  <c r="AP111" i="5"/>
  <c r="AQ111" i="5"/>
  <c r="E111" i="5"/>
  <c r="B112" i="5"/>
  <c r="B113" i="5"/>
  <c r="B114" i="5"/>
  <c r="B115" i="5"/>
  <c r="B116" i="5"/>
  <c r="B117" i="5"/>
  <c r="B118" i="5"/>
  <c r="B119" i="5"/>
  <c r="B120" i="5"/>
  <c r="B121" i="5"/>
  <c r="B122" i="5"/>
  <c r="B111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AH108" i="5"/>
  <c r="AI108" i="5"/>
  <c r="AJ108" i="5"/>
  <c r="AK108" i="5"/>
  <c r="AL108" i="5"/>
  <c r="AM108" i="5"/>
  <c r="AN108" i="5"/>
  <c r="AO108" i="5"/>
  <c r="AP108" i="5"/>
  <c r="AQ108" i="5"/>
  <c r="E108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AH106" i="5"/>
  <c r="AI106" i="5"/>
  <c r="AJ106" i="5"/>
  <c r="AK106" i="5"/>
  <c r="AL106" i="5"/>
  <c r="AM106" i="5"/>
  <c r="AN106" i="5"/>
  <c r="AO106" i="5"/>
  <c r="AP106" i="5"/>
  <c r="AQ106" i="5"/>
  <c r="E106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AI92" i="5"/>
  <c r="AJ92" i="5"/>
  <c r="AK92" i="5"/>
  <c r="AL92" i="5"/>
  <c r="AM92" i="5"/>
  <c r="AN92" i="5"/>
  <c r="AO92" i="5"/>
  <c r="AP92" i="5"/>
  <c r="AQ92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AH93" i="5"/>
  <c r="AI93" i="5"/>
  <c r="AJ93" i="5"/>
  <c r="AK93" i="5"/>
  <c r="AL93" i="5"/>
  <c r="AM93" i="5"/>
  <c r="AN93" i="5"/>
  <c r="AO93" i="5"/>
  <c r="AP93" i="5"/>
  <c r="AQ93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AI94" i="5"/>
  <c r="AJ94" i="5"/>
  <c r="AK94" i="5"/>
  <c r="AL94" i="5"/>
  <c r="AM94" i="5"/>
  <c r="AN94" i="5"/>
  <c r="AO94" i="5"/>
  <c r="AP94" i="5"/>
  <c r="AQ94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AH95" i="5"/>
  <c r="AI95" i="5"/>
  <c r="AJ95" i="5"/>
  <c r="AK95" i="5"/>
  <c r="AL95" i="5"/>
  <c r="AM95" i="5"/>
  <c r="AN95" i="5"/>
  <c r="AO95" i="5"/>
  <c r="AP95" i="5"/>
  <c r="AQ95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H96" i="5"/>
  <c r="AI96" i="5"/>
  <c r="AJ96" i="5"/>
  <c r="AK96" i="5"/>
  <c r="AL96" i="5"/>
  <c r="AM96" i="5"/>
  <c r="AN96" i="5"/>
  <c r="AO96" i="5"/>
  <c r="AP96" i="5"/>
  <c r="AQ96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H97" i="5"/>
  <c r="AI97" i="5"/>
  <c r="AJ97" i="5"/>
  <c r="AK97" i="5"/>
  <c r="AL97" i="5"/>
  <c r="AM97" i="5"/>
  <c r="AN97" i="5"/>
  <c r="AO97" i="5"/>
  <c r="AP97" i="5"/>
  <c r="AQ97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H98" i="5"/>
  <c r="AI98" i="5"/>
  <c r="AJ98" i="5"/>
  <c r="AK98" i="5"/>
  <c r="AL98" i="5"/>
  <c r="AM98" i="5"/>
  <c r="AN98" i="5"/>
  <c r="AO98" i="5"/>
  <c r="AP98" i="5"/>
  <c r="AQ98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AH99" i="5"/>
  <c r="AI99" i="5"/>
  <c r="AJ99" i="5"/>
  <c r="AK99" i="5"/>
  <c r="AL99" i="5"/>
  <c r="AM99" i="5"/>
  <c r="AN99" i="5"/>
  <c r="AO99" i="5"/>
  <c r="AP99" i="5"/>
  <c r="AQ99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AH100" i="5"/>
  <c r="AI100" i="5"/>
  <c r="AJ100" i="5"/>
  <c r="AK100" i="5"/>
  <c r="AL100" i="5"/>
  <c r="AM100" i="5"/>
  <c r="AN100" i="5"/>
  <c r="AO100" i="5"/>
  <c r="AP100" i="5"/>
  <c r="AQ100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AH101" i="5"/>
  <c r="AI101" i="5"/>
  <c r="AJ101" i="5"/>
  <c r="AK101" i="5"/>
  <c r="AL101" i="5"/>
  <c r="AM101" i="5"/>
  <c r="AN101" i="5"/>
  <c r="AO101" i="5"/>
  <c r="AP101" i="5"/>
  <c r="AQ101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AH102" i="5"/>
  <c r="AI102" i="5"/>
  <c r="AJ102" i="5"/>
  <c r="AK102" i="5"/>
  <c r="AL102" i="5"/>
  <c r="AM102" i="5"/>
  <c r="AN102" i="5"/>
  <c r="AO102" i="5"/>
  <c r="AP102" i="5"/>
  <c r="AQ102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AG103" i="5"/>
  <c r="AH103" i="5"/>
  <c r="AI103" i="5"/>
  <c r="AJ103" i="5"/>
  <c r="AK103" i="5"/>
  <c r="AL103" i="5"/>
  <c r="AM103" i="5"/>
  <c r="AN103" i="5"/>
  <c r="AO103" i="5"/>
  <c r="AP103" i="5"/>
  <c r="AQ103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AH91" i="5"/>
  <c r="AI91" i="5"/>
  <c r="AJ91" i="5"/>
  <c r="AK91" i="5"/>
  <c r="AL91" i="5"/>
  <c r="AM91" i="5"/>
  <c r="AN91" i="5"/>
  <c r="AO91" i="5"/>
  <c r="AP91" i="5"/>
  <c r="AQ91" i="5"/>
  <c r="E91" i="5"/>
  <c r="B92" i="5"/>
  <c r="B93" i="5"/>
  <c r="B94" i="5"/>
  <c r="B95" i="5"/>
  <c r="B96" i="5"/>
  <c r="B97" i="5"/>
  <c r="B98" i="5"/>
  <c r="B99" i="5"/>
  <c r="B100" i="5"/>
  <c r="B101" i="5"/>
  <c r="B102" i="5"/>
  <c r="B91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H88" i="5"/>
  <c r="AI88" i="5"/>
  <c r="AJ88" i="5"/>
  <c r="AK88" i="5"/>
  <c r="AL88" i="5"/>
  <c r="AM88" i="5"/>
  <c r="AN88" i="5"/>
  <c r="AO88" i="5"/>
  <c r="AP88" i="5"/>
  <c r="AQ88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H87" i="5"/>
  <c r="AI87" i="5"/>
  <c r="AJ87" i="5"/>
  <c r="AK87" i="5"/>
  <c r="AL87" i="5"/>
  <c r="AM87" i="5"/>
  <c r="AN87" i="5"/>
  <c r="AO87" i="5"/>
  <c r="AP87" i="5"/>
  <c r="AQ87" i="5"/>
  <c r="E88" i="5"/>
  <c r="E87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AH85" i="5"/>
  <c r="AI85" i="5"/>
  <c r="AJ85" i="5"/>
  <c r="AK85" i="5"/>
  <c r="AL85" i="5"/>
  <c r="AM85" i="5"/>
  <c r="AN85" i="5"/>
  <c r="AO85" i="5"/>
  <c r="AP85" i="5"/>
  <c r="AQ85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H84" i="5"/>
  <c r="AI84" i="5"/>
  <c r="AJ84" i="5"/>
  <c r="AK84" i="5"/>
  <c r="AL84" i="5"/>
  <c r="AM84" i="5"/>
  <c r="AN84" i="5"/>
  <c r="AO84" i="5"/>
  <c r="AP84" i="5"/>
  <c r="AQ84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AI82" i="5"/>
  <c r="AJ82" i="5"/>
  <c r="AK82" i="5"/>
  <c r="AL82" i="5"/>
  <c r="AM82" i="5"/>
  <c r="AN82" i="5"/>
  <c r="AO82" i="5"/>
  <c r="AP82" i="5"/>
  <c r="AQ82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AH81" i="5"/>
  <c r="AI81" i="5"/>
  <c r="AJ81" i="5"/>
  <c r="AK81" i="5"/>
  <c r="AL81" i="5"/>
  <c r="AM81" i="5"/>
  <c r="AN81" i="5"/>
  <c r="AO81" i="5"/>
  <c r="AP81" i="5"/>
  <c r="AQ81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AK79" i="5"/>
  <c r="AL79" i="5"/>
  <c r="AM79" i="5"/>
  <c r="AN79" i="5"/>
  <c r="AO79" i="5"/>
  <c r="AP79" i="5"/>
  <c r="AQ79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AI78" i="5"/>
  <c r="AJ78" i="5"/>
  <c r="AK78" i="5"/>
  <c r="AL78" i="5"/>
  <c r="AM78" i="5"/>
  <c r="AN78" i="5"/>
  <c r="AO78" i="5"/>
  <c r="AP78" i="5"/>
  <c r="AQ78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AK76" i="5"/>
  <c r="AL76" i="5"/>
  <c r="AM76" i="5"/>
  <c r="AN76" i="5"/>
  <c r="AO76" i="5"/>
  <c r="AP76" i="5"/>
  <c r="AQ76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H75" i="5"/>
  <c r="AI75" i="5"/>
  <c r="AJ75" i="5"/>
  <c r="AK75" i="5"/>
  <c r="AL75" i="5"/>
  <c r="AM75" i="5"/>
  <c r="AN75" i="5"/>
  <c r="AO75" i="5"/>
  <c r="AP75" i="5"/>
  <c r="AQ75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H73" i="5"/>
  <c r="AI73" i="5"/>
  <c r="AJ73" i="5"/>
  <c r="AK73" i="5"/>
  <c r="AL73" i="5"/>
  <c r="AM73" i="5"/>
  <c r="AN73" i="5"/>
  <c r="AO73" i="5"/>
  <c r="AP73" i="5"/>
  <c r="AQ73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H72" i="5"/>
  <c r="AI72" i="5"/>
  <c r="AJ72" i="5"/>
  <c r="AK72" i="5"/>
  <c r="AL72" i="5"/>
  <c r="AM72" i="5"/>
  <c r="AN72" i="5"/>
  <c r="AO72" i="5"/>
  <c r="AP72" i="5"/>
  <c r="AQ72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H70" i="5"/>
  <c r="AI70" i="5"/>
  <c r="AJ70" i="5"/>
  <c r="AK70" i="5"/>
  <c r="AL70" i="5"/>
  <c r="AM70" i="5"/>
  <c r="AN70" i="5"/>
  <c r="AO70" i="5"/>
  <c r="AP70" i="5"/>
  <c r="AQ70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Q69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H67" i="5"/>
  <c r="AI67" i="5"/>
  <c r="AJ67" i="5"/>
  <c r="AK67" i="5"/>
  <c r="AL67" i="5"/>
  <c r="AM67" i="5"/>
  <c r="AN67" i="5"/>
  <c r="AO67" i="5"/>
  <c r="AP67" i="5"/>
  <c r="AQ67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AI66" i="5"/>
  <c r="AJ66" i="5"/>
  <c r="AK66" i="5"/>
  <c r="AL66" i="5"/>
  <c r="AM66" i="5"/>
  <c r="AN66" i="5"/>
  <c r="AO66" i="5"/>
  <c r="AP66" i="5"/>
  <c r="AQ66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AP64" i="5"/>
  <c r="AQ64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Q63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AO60" i="5"/>
  <c r="AP60" i="5"/>
  <c r="AQ60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H58" i="5"/>
  <c r="AI58" i="5"/>
  <c r="AJ58" i="5"/>
  <c r="AK58" i="5"/>
  <c r="AL58" i="5"/>
  <c r="AM58" i="5"/>
  <c r="AN58" i="5"/>
  <c r="AO58" i="5"/>
  <c r="AP58" i="5"/>
  <c r="AQ58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Q57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E49" i="5"/>
  <c r="E51" i="5"/>
  <c r="E52" i="5"/>
  <c r="E54" i="5"/>
  <c r="E55" i="5"/>
  <c r="E57" i="5"/>
  <c r="E58" i="5"/>
  <c r="E60" i="5"/>
  <c r="E61" i="5"/>
  <c r="E63" i="5"/>
  <c r="E64" i="5"/>
  <c r="E66" i="5"/>
  <c r="E67" i="5"/>
  <c r="E69" i="5"/>
  <c r="E70" i="5"/>
  <c r="E72" i="5"/>
  <c r="E73" i="5"/>
  <c r="E75" i="5"/>
  <c r="E76" i="5"/>
  <c r="E78" i="5"/>
  <c r="E79" i="5"/>
  <c r="E81" i="5"/>
  <c r="E82" i="5"/>
  <c r="E84" i="5"/>
  <c r="E85" i="5"/>
  <c r="E48" i="5"/>
  <c r="C51" i="5"/>
  <c r="C54" i="5"/>
  <c r="C57" i="5"/>
  <c r="C60" i="5"/>
  <c r="C63" i="5"/>
  <c r="C66" i="5"/>
  <c r="C69" i="5"/>
  <c r="C72" i="5"/>
  <c r="C75" i="5"/>
  <c r="C78" i="5"/>
  <c r="C81" i="5"/>
  <c r="B51" i="5"/>
  <c r="B54" i="5"/>
  <c r="B57" i="5"/>
  <c r="B60" i="5"/>
  <c r="B63" i="5"/>
  <c r="B66" i="5"/>
  <c r="B69" i="5"/>
  <c r="B72" i="5"/>
  <c r="B75" i="5"/>
  <c r="B78" i="5"/>
  <c r="B81" i="5"/>
  <c r="B84" i="5"/>
  <c r="C48" i="5"/>
  <c r="B48" i="5"/>
  <c r="B42" i="5"/>
  <c r="B47" i="3"/>
  <c r="D50" i="4" s="1"/>
  <c r="E33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E14" i="5"/>
  <c r="E37" i="3"/>
  <c r="F41" i="4" s="1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E14" i="3"/>
  <c r="B32" i="5"/>
  <c r="G34" i="5" s="1"/>
  <c r="B31" i="5"/>
  <c r="B20" i="5"/>
  <c r="B21" i="5"/>
  <c r="B22" i="5"/>
  <c r="B23" i="5"/>
  <c r="B24" i="5"/>
  <c r="B25" i="5"/>
  <c r="B26" i="5"/>
  <c r="B19" i="5"/>
  <c r="B16" i="5"/>
  <c r="B15" i="5"/>
  <c r="D38" i="5" s="1"/>
  <c r="E38" i="3"/>
  <c r="B35" i="3"/>
  <c r="D57" i="4" s="1"/>
  <c r="B16" i="3"/>
  <c r="B15" i="3"/>
  <c r="B8" i="5"/>
  <c r="B9" i="5"/>
  <c r="B7" i="5"/>
  <c r="B8" i="3"/>
  <c r="B9" i="3"/>
  <c r="B7" i="3"/>
  <c r="K49" i="2"/>
  <c r="K54" i="2" s="1"/>
  <c r="F13" i="2"/>
  <c r="F12" i="2"/>
  <c r="F11" i="2"/>
  <c r="F8" i="2"/>
  <c r="F5" i="2"/>
  <c r="F49" i="6" l="1"/>
  <c r="F55" i="6" s="1"/>
  <c r="F56" i="6" s="1"/>
  <c r="AK50" i="5"/>
  <c r="AC50" i="5"/>
  <c r="U50" i="5"/>
  <c r="M50" i="5"/>
  <c r="B43" i="5"/>
  <c r="D39" i="5"/>
  <c r="AN50" i="5"/>
  <c r="AF50" i="5"/>
  <c r="AB50" i="5"/>
  <c r="X50" i="5"/>
  <c r="T50" i="5"/>
  <c r="P50" i="5"/>
  <c r="L50" i="5"/>
  <c r="H50" i="5"/>
  <c r="AL50" i="5"/>
  <c r="AD50" i="5"/>
  <c r="V50" i="5"/>
  <c r="AQ50" i="5"/>
  <c r="AM50" i="5"/>
  <c r="AI50" i="5"/>
  <c r="AE50" i="5"/>
  <c r="AA50" i="5"/>
  <c r="W50" i="5"/>
  <c r="S50" i="5"/>
  <c r="O50" i="5"/>
  <c r="K50" i="5"/>
  <c r="G50" i="5"/>
  <c r="B85" i="5"/>
  <c r="N50" i="5"/>
  <c r="B103" i="5"/>
  <c r="AP50" i="5"/>
  <c r="J50" i="5"/>
  <c r="B123" i="5"/>
  <c r="AH50" i="5"/>
  <c r="Z50" i="5"/>
  <c r="R50" i="5"/>
  <c r="AJ50" i="5"/>
  <c r="B28" i="5"/>
  <c r="B27" i="5"/>
  <c r="AO50" i="5"/>
  <c r="AG50" i="5"/>
  <c r="Y50" i="5"/>
  <c r="Q50" i="5"/>
  <c r="I50" i="5"/>
  <c r="E34" i="5"/>
  <c r="F40" i="6" s="1"/>
  <c r="F40" i="4"/>
  <c r="F42" i="4" s="1"/>
  <c r="F43" i="4" s="1"/>
  <c r="F34" i="5"/>
  <c r="I49" i="6"/>
  <c r="I55" i="6" s="1"/>
  <c r="D49" i="4"/>
  <c r="F37" i="4"/>
  <c r="F35" i="5" l="1"/>
  <c r="H40" i="6"/>
  <c r="D59" i="6"/>
  <c r="D52" i="6"/>
  <c r="AR49" i="6"/>
  <c r="AR55" i="6" s="1"/>
  <c r="AP49" i="6"/>
  <c r="AP55" i="6" s="1"/>
  <c r="AO49" i="6"/>
  <c r="AO55" i="6" s="1"/>
  <c r="AN49" i="6"/>
  <c r="AN55" i="6" s="1"/>
  <c r="AL49" i="6"/>
  <c r="AL55" i="6" s="1"/>
  <c r="AK49" i="6"/>
  <c r="AK55" i="6" s="1"/>
  <c r="AJ49" i="6"/>
  <c r="AJ55" i="6" s="1"/>
  <c r="AH49" i="6"/>
  <c r="AH55" i="6" s="1"/>
  <c r="AG49" i="6"/>
  <c r="AG55" i="6" s="1"/>
  <c r="AF49" i="6"/>
  <c r="AF55" i="6" s="1"/>
  <c r="AD49" i="6"/>
  <c r="AD55" i="6" s="1"/>
  <c r="AC49" i="6"/>
  <c r="AC55" i="6" s="1"/>
  <c r="AB49" i="6"/>
  <c r="AB55" i="6" s="1"/>
  <c r="Z49" i="6"/>
  <c r="Z55" i="6" s="1"/>
  <c r="Y49" i="6"/>
  <c r="Y55" i="6" s="1"/>
  <c r="X49" i="6"/>
  <c r="X55" i="6" s="1"/>
  <c r="V49" i="6"/>
  <c r="V55" i="6" s="1"/>
  <c r="U49" i="6"/>
  <c r="U55" i="6" s="1"/>
  <c r="T49" i="6"/>
  <c r="T55" i="6" s="1"/>
  <c r="R49" i="6"/>
  <c r="R55" i="6" s="1"/>
  <c r="Q49" i="6"/>
  <c r="Q55" i="6" s="1"/>
  <c r="P49" i="6"/>
  <c r="P55" i="6" s="1"/>
  <c r="N49" i="6"/>
  <c r="N55" i="6" s="1"/>
  <c r="M49" i="6"/>
  <c r="M55" i="6" s="1"/>
  <c r="L49" i="6"/>
  <c r="L55" i="6" s="1"/>
  <c r="J49" i="6"/>
  <c r="J55" i="6" s="1"/>
  <c r="H49" i="6"/>
  <c r="H55" i="6" s="1"/>
  <c r="D44" i="6"/>
  <c r="F41" i="6"/>
  <c r="D40" i="6"/>
  <c r="F39" i="6"/>
  <c r="F38" i="6"/>
  <c r="F36" i="6"/>
  <c r="F48" i="6" s="1"/>
  <c r="F34" i="6"/>
  <c r="F33" i="6"/>
  <c r="F32" i="6"/>
  <c r="F31" i="6"/>
  <c r="F28" i="6"/>
  <c r="F27" i="6"/>
  <c r="F26" i="6"/>
  <c r="F25" i="6"/>
  <c r="F22" i="6"/>
  <c r="F20" i="6"/>
  <c r="F19" i="6"/>
  <c r="F18" i="6"/>
  <c r="F13" i="6"/>
  <c r="F12" i="6"/>
  <c r="F11" i="6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AQ62" i="5"/>
  <c r="AP62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E11" i="5"/>
  <c r="E12" i="5" s="1"/>
  <c r="B10" i="5"/>
  <c r="D44" i="4"/>
  <c r="D40" i="4"/>
  <c r="E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11" i="3"/>
  <c r="B10" i="3"/>
  <c r="G40" i="6" l="1"/>
  <c r="B35" i="5"/>
  <c r="AE40" i="6"/>
  <c r="R40" i="6"/>
  <c r="Q40" i="6"/>
  <c r="X40" i="6"/>
  <c r="AM40" i="6"/>
  <c r="M40" i="6"/>
  <c r="AJ40" i="6"/>
  <c r="J40" i="6"/>
  <c r="AH40" i="6"/>
  <c r="AG40" i="6"/>
  <c r="Y40" i="6"/>
  <c r="AB40" i="6"/>
  <c r="AQ40" i="6"/>
  <c r="K40" i="6"/>
  <c r="AN40" i="6"/>
  <c r="N40" i="6"/>
  <c r="Z40" i="6"/>
  <c r="T40" i="6"/>
  <c r="AI40" i="6"/>
  <c r="AO40" i="6"/>
  <c r="V40" i="6"/>
  <c r="AK40" i="6"/>
  <c r="AC40" i="6"/>
  <c r="L40" i="6"/>
  <c r="AA40" i="6"/>
  <c r="AD40" i="6"/>
  <c r="S40" i="6"/>
  <c r="AP40" i="6"/>
  <c r="F39" i="3"/>
  <c r="F53" i="6"/>
  <c r="W40" i="6"/>
  <c r="P40" i="6"/>
  <c r="O40" i="6"/>
  <c r="AF40" i="6"/>
  <c r="AL40" i="6"/>
  <c r="F40" i="2"/>
  <c r="F40" i="1"/>
  <c r="U40" i="6"/>
  <c r="AR40" i="6"/>
  <c r="I40" i="6"/>
  <c r="F42" i="6"/>
  <c r="F43" i="6" s="1"/>
  <c r="F44" i="4"/>
  <c r="F45" i="4" s="1"/>
  <c r="F51" i="4"/>
  <c r="AQ35" i="5"/>
  <c r="F37" i="6"/>
  <c r="F57" i="6"/>
  <c r="G49" i="6"/>
  <c r="G55" i="6" s="1"/>
  <c r="K49" i="6"/>
  <c r="K55" i="6" s="1"/>
  <c r="O49" i="6"/>
  <c r="O55" i="6" s="1"/>
  <c r="S49" i="6"/>
  <c r="S55" i="6" s="1"/>
  <c r="W49" i="6"/>
  <c r="W55" i="6" s="1"/>
  <c r="AA49" i="6"/>
  <c r="AA55" i="6" s="1"/>
  <c r="AE49" i="6"/>
  <c r="AE55" i="6" s="1"/>
  <c r="AI49" i="6"/>
  <c r="AI55" i="6" s="1"/>
  <c r="AM49" i="6"/>
  <c r="AM55" i="6" s="1"/>
  <c r="AQ49" i="6"/>
  <c r="AQ55" i="6" s="1"/>
  <c r="D50" i="6"/>
  <c r="AD35" i="5"/>
  <c r="N35" i="5"/>
  <c r="T35" i="5"/>
  <c r="AC35" i="5"/>
  <c r="M35" i="5"/>
  <c r="P35" i="5"/>
  <c r="E13" i="5"/>
  <c r="F11" i="5"/>
  <c r="E12" i="3"/>
  <c r="F11" i="3"/>
  <c r="AF39" i="3" l="1"/>
  <c r="T39" i="3"/>
  <c r="U40" i="4"/>
  <c r="G40" i="1"/>
  <c r="V40" i="4"/>
  <c r="P40" i="4"/>
  <c r="I40" i="4"/>
  <c r="AQ40" i="4"/>
  <c r="AR40" i="4"/>
  <c r="AG40" i="4"/>
  <c r="AL40" i="4"/>
  <c r="H40" i="4"/>
  <c r="L40" i="4"/>
  <c r="AP40" i="4"/>
  <c r="AC39" i="3"/>
  <c r="W40" i="4"/>
  <c r="J39" i="3"/>
  <c r="AC40" i="4"/>
  <c r="R40" i="4"/>
  <c r="O40" i="4"/>
  <c r="AH40" i="4"/>
  <c r="M39" i="3"/>
  <c r="AI40" i="4"/>
  <c r="G40" i="4"/>
  <c r="R39" i="3"/>
  <c r="Z39" i="3"/>
  <c r="AQ39" i="3"/>
  <c r="I40" i="2"/>
  <c r="AN40" i="4"/>
  <c r="AM40" i="4"/>
  <c r="AK40" i="4"/>
  <c r="AO40" i="4"/>
  <c r="S40" i="4"/>
  <c r="Y40" i="4"/>
  <c r="I39" i="3"/>
  <c r="AB40" i="4"/>
  <c r="AA40" i="4"/>
  <c r="AI39" i="3"/>
  <c r="Q40" i="4"/>
  <c r="AF40" i="4"/>
  <c r="X40" i="4"/>
  <c r="Z40" i="4"/>
  <c r="N40" i="4"/>
  <c r="AJ39" i="3"/>
  <c r="AD40" i="4"/>
  <c r="J40" i="4"/>
  <c r="AH39" i="3"/>
  <c r="P39" i="3"/>
  <c r="AP39" i="3"/>
  <c r="AJ40" i="4"/>
  <c r="M40" i="4"/>
  <c r="T40" i="4"/>
  <c r="K40" i="4"/>
  <c r="AE40" i="4"/>
  <c r="D49" i="6"/>
  <c r="F44" i="6"/>
  <c r="F45" i="6" s="1"/>
  <c r="L35" i="5"/>
  <c r="K35" i="5"/>
  <c r="AA35" i="5"/>
  <c r="AF35" i="5"/>
  <c r="Q35" i="5"/>
  <c r="AG35" i="5"/>
  <c r="AB35" i="5"/>
  <c r="R35" i="5"/>
  <c r="AH35" i="5"/>
  <c r="X35" i="5"/>
  <c r="O35" i="5"/>
  <c r="AE35" i="5"/>
  <c r="AK35" i="5"/>
  <c r="AN35" i="5"/>
  <c r="AL35" i="5"/>
  <c r="AJ35" i="5"/>
  <c r="S35" i="5"/>
  <c r="AI35" i="5"/>
  <c r="U35" i="5"/>
  <c r="V35" i="5"/>
  <c r="H35" i="5"/>
  <c r="I35" i="5"/>
  <c r="Y35" i="5"/>
  <c r="AO35" i="5"/>
  <c r="J35" i="5"/>
  <c r="Z35" i="5"/>
  <c r="AP35" i="5"/>
  <c r="G35" i="5"/>
  <c r="W35" i="5"/>
  <c r="AM35" i="5"/>
  <c r="H39" i="3"/>
  <c r="AK39" i="3"/>
  <c r="V39" i="3"/>
  <c r="AL39" i="3"/>
  <c r="AB39" i="3"/>
  <c r="Q39" i="3"/>
  <c r="O39" i="3"/>
  <c r="AM39" i="3"/>
  <c r="AG39" i="3"/>
  <c r="S39" i="3"/>
  <c r="X39" i="3"/>
  <c r="U39" i="3"/>
  <c r="N39" i="3"/>
  <c r="AD39" i="3"/>
  <c r="L39" i="3"/>
  <c r="AN39" i="3"/>
  <c r="AO39" i="3"/>
  <c r="W39" i="3"/>
  <c r="Y39" i="3"/>
  <c r="K39" i="3"/>
  <c r="AE39" i="3"/>
  <c r="F12" i="5"/>
  <c r="G11" i="5"/>
  <c r="AA39" i="3"/>
  <c r="E13" i="3"/>
  <c r="G11" i="3"/>
  <c r="F12" i="3"/>
  <c r="D51" i="6" l="1"/>
  <c r="H11" i="5"/>
  <c r="G12" i="5"/>
  <c r="G13" i="5" s="1"/>
  <c r="F13" i="5"/>
  <c r="F13" i="3"/>
  <c r="H11" i="3"/>
  <c r="G12" i="3"/>
  <c r="H12" i="5" l="1"/>
  <c r="I11" i="5"/>
  <c r="H12" i="3"/>
  <c r="H13" i="3" s="1"/>
  <c r="I11" i="3"/>
  <c r="G13" i="3"/>
  <c r="I12" i="5" l="1"/>
  <c r="I13" i="5" s="1"/>
  <c r="J11" i="5"/>
  <c r="H13" i="5"/>
  <c r="I12" i="3"/>
  <c r="I13" i="3" s="1"/>
  <c r="J11" i="3"/>
  <c r="K11" i="5" l="1"/>
  <c r="J12" i="5"/>
  <c r="K11" i="3"/>
  <c r="J12" i="3"/>
  <c r="J13" i="5" l="1"/>
  <c r="L11" i="5"/>
  <c r="K12" i="5"/>
  <c r="K13" i="5" s="1"/>
  <c r="L11" i="3"/>
  <c r="K12" i="3"/>
  <c r="J13" i="3"/>
  <c r="M11" i="5" l="1"/>
  <c r="L12" i="5"/>
  <c r="L12" i="3"/>
  <c r="L13" i="3" s="1"/>
  <c r="M11" i="3"/>
  <c r="K13" i="3"/>
  <c r="M12" i="5" l="1"/>
  <c r="M13" i="5" s="1"/>
  <c r="N11" i="5"/>
  <c r="L13" i="5"/>
  <c r="M12" i="3"/>
  <c r="M13" i="3" s="1"/>
  <c r="N11" i="3"/>
  <c r="O11" i="5" l="1"/>
  <c r="N12" i="5"/>
  <c r="N13" i="5" s="1"/>
  <c r="O11" i="3"/>
  <c r="N12" i="3"/>
  <c r="N13" i="3" s="1"/>
  <c r="P11" i="5" l="1"/>
  <c r="O12" i="5"/>
  <c r="O13" i="5" s="1"/>
  <c r="P11" i="3"/>
  <c r="O12" i="3"/>
  <c r="O13" i="3" s="1"/>
  <c r="P12" i="5" l="1"/>
  <c r="P13" i="5" s="1"/>
  <c r="Q11" i="5"/>
  <c r="P12" i="3"/>
  <c r="P13" i="3" s="1"/>
  <c r="Q11" i="3"/>
  <c r="Q12" i="5" l="1"/>
  <c r="Q13" i="5" s="1"/>
  <c r="R11" i="5"/>
  <c r="Q12" i="3"/>
  <c r="Q13" i="3" s="1"/>
  <c r="R11" i="3"/>
  <c r="R12" i="5" l="1"/>
  <c r="R13" i="5" s="1"/>
  <c r="S11" i="5"/>
  <c r="S11" i="3"/>
  <c r="R12" i="3"/>
  <c r="R13" i="3" s="1"/>
  <c r="T11" i="5" l="1"/>
  <c r="S12" i="5"/>
  <c r="S13" i="5" s="1"/>
  <c r="T11" i="3"/>
  <c r="S12" i="3"/>
  <c r="S13" i="3" s="1"/>
  <c r="T12" i="5" l="1"/>
  <c r="T13" i="5" s="1"/>
  <c r="U11" i="5"/>
  <c r="T12" i="3"/>
  <c r="T13" i="3" s="1"/>
  <c r="U11" i="3"/>
  <c r="U12" i="5" l="1"/>
  <c r="U13" i="5" s="1"/>
  <c r="V11" i="5"/>
  <c r="U12" i="3"/>
  <c r="U13" i="3" s="1"/>
  <c r="V11" i="3"/>
  <c r="W11" i="5" l="1"/>
  <c r="V12" i="5"/>
  <c r="V13" i="5" s="1"/>
  <c r="W11" i="3"/>
  <c r="V12" i="3"/>
  <c r="V13" i="3" s="1"/>
  <c r="X11" i="5" l="1"/>
  <c r="W12" i="5"/>
  <c r="W13" i="5" s="1"/>
  <c r="X11" i="3"/>
  <c r="W12" i="3"/>
  <c r="W13" i="3" s="1"/>
  <c r="Y11" i="5" l="1"/>
  <c r="X12" i="5"/>
  <c r="X13" i="5" s="1"/>
  <c r="X12" i="3"/>
  <c r="X13" i="3" s="1"/>
  <c r="Y11" i="3"/>
  <c r="Y12" i="5" l="1"/>
  <c r="Y13" i="5" s="1"/>
  <c r="Z11" i="5"/>
  <c r="Y12" i="3"/>
  <c r="Y13" i="3" s="1"/>
  <c r="Z11" i="3"/>
  <c r="AA11" i="5" l="1"/>
  <c r="Z12" i="5"/>
  <c r="Z13" i="5" s="1"/>
  <c r="AA11" i="3"/>
  <c r="Z12" i="3"/>
  <c r="Z13" i="3" s="1"/>
  <c r="AB11" i="5" l="1"/>
  <c r="AA12" i="5"/>
  <c r="AA13" i="5" s="1"/>
  <c r="AB11" i="3"/>
  <c r="AA12" i="3"/>
  <c r="AA13" i="3" s="1"/>
  <c r="AB12" i="5" l="1"/>
  <c r="AB13" i="5" s="1"/>
  <c r="AC11" i="5"/>
  <c r="AB12" i="3"/>
  <c r="AB13" i="3" s="1"/>
  <c r="AC11" i="3"/>
  <c r="AC12" i="5" l="1"/>
  <c r="AC13" i="5" s="1"/>
  <c r="AD11" i="5"/>
  <c r="AC12" i="3"/>
  <c r="AC13" i="3" s="1"/>
  <c r="AD11" i="3"/>
  <c r="AD12" i="5" l="1"/>
  <c r="AD13" i="5" s="1"/>
  <c r="AE11" i="5"/>
  <c r="AE11" i="3"/>
  <c r="AD12" i="3"/>
  <c r="AD13" i="3" s="1"/>
  <c r="AF11" i="5" l="1"/>
  <c r="AE12" i="5"/>
  <c r="AE13" i="5" s="1"/>
  <c r="AF11" i="3"/>
  <c r="AE12" i="3"/>
  <c r="AE13" i="3" s="1"/>
  <c r="AG11" i="5" l="1"/>
  <c r="AF12" i="5"/>
  <c r="AF13" i="5" s="1"/>
  <c r="AF12" i="3"/>
  <c r="AF13" i="3" s="1"/>
  <c r="AG11" i="3"/>
  <c r="AG12" i="5" l="1"/>
  <c r="AG13" i="5" s="1"/>
  <c r="AH11" i="5"/>
  <c r="AG12" i="3"/>
  <c r="AG13" i="3" s="1"/>
  <c r="AH11" i="3"/>
  <c r="AI11" i="5" l="1"/>
  <c r="AH12" i="5"/>
  <c r="AH13" i="5" s="1"/>
  <c r="AI11" i="3"/>
  <c r="AH12" i="3"/>
  <c r="AH13" i="3" s="1"/>
  <c r="AJ11" i="5" l="1"/>
  <c r="AI12" i="5"/>
  <c r="AI13" i="5" s="1"/>
  <c r="AJ11" i="3"/>
  <c r="AI12" i="3"/>
  <c r="AI13" i="3" s="1"/>
  <c r="AJ12" i="5" l="1"/>
  <c r="AJ13" i="5" s="1"/>
  <c r="AK11" i="5"/>
  <c r="AJ12" i="3"/>
  <c r="AJ13" i="3" s="1"/>
  <c r="AK11" i="3"/>
  <c r="AK12" i="5" l="1"/>
  <c r="AK13" i="5" s="1"/>
  <c r="AL11" i="5"/>
  <c r="AK12" i="3"/>
  <c r="AK13" i="3" s="1"/>
  <c r="AL11" i="3"/>
  <c r="AM11" i="5" l="1"/>
  <c r="AL12" i="5"/>
  <c r="AL13" i="5" s="1"/>
  <c r="AM11" i="3"/>
  <c r="AL12" i="3"/>
  <c r="AL13" i="3" s="1"/>
  <c r="AN11" i="5" l="1"/>
  <c r="AM12" i="5"/>
  <c r="AM13" i="5" s="1"/>
  <c r="AN11" i="3"/>
  <c r="AM12" i="3"/>
  <c r="AM13" i="3" s="1"/>
  <c r="AN12" i="5" l="1"/>
  <c r="AN13" i="5" s="1"/>
  <c r="AO11" i="5"/>
  <c r="AN12" i="3"/>
  <c r="AN13" i="3" s="1"/>
  <c r="AO11" i="3"/>
  <c r="AO12" i="5" l="1"/>
  <c r="AO13" i="5" s="1"/>
  <c r="AP11" i="5"/>
  <c r="AO12" i="3"/>
  <c r="AO13" i="3" s="1"/>
  <c r="AP11" i="3"/>
  <c r="AP12" i="5" l="1"/>
  <c r="AP13" i="5" s="1"/>
  <c r="AQ11" i="5"/>
  <c r="AQ12" i="5" s="1"/>
  <c r="AQ11" i="3"/>
  <c r="AQ12" i="3" s="1"/>
  <c r="AP12" i="3"/>
  <c r="AP13" i="3" s="1"/>
  <c r="AQ13" i="5" l="1"/>
  <c r="AQ13" i="3"/>
  <c r="R40" i="1" l="1"/>
  <c r="U40" i="1"/>
  <c r="AF40" i="1"/>
  <c r="AB40" i="1" l="1"/>
  <c r="AI40" i="1"/>
  <c r="L40" i="1"/>
  <c r="W40" i="1"/>
  <c r="AG40" i="1"/>
  <c r="P40" i="1"/>
  <c r="AM40" i="1"/>
  <c r="I40" i="1"/>
  <c r="S40" i="1"/>
  <c r="AK40" i="1"/>
  <c r="X40" i="1"/>
  <c r="Q40" i="1"/>
  <c r="AE40" i="1"/>
  <c r="O40" i="1"/>
  <c r="AC40" i="1"/>
  <c r="AH40" i="1"/>
  <c r="AJ40" i="1"/>
  <c r="T40" i="1"/>
  <c r="AO40" i="1"/>
  <c r="AQ40" i="1"/>
  <c r="AA40" i="1"/>
  <c r="K40" i="1"/>
  <c r="Y40" i="1"/>
  <c r="N40" i="1"/>
  <c r="AP40" i="1"/>
  <c r="AN40" i="1"/>
  <c r="Z40" i="1"/>
  <c r="M40" i="1"/>
  <c r="AD40" i="1"/>
  <c r="J40" i="1"/>
  <c r="AL40" i="1"/>
  <c r="V40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F77" i="5" s="1"/>
  <c r="E83" i="1"/>
  <c r="E77" i="5" s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F74" i="5" s="1"/>
  <c r="E80" i="1"/>
  <c r="E74" i="5" s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F71" i="5" s="1"/>
  <c r="E77" i="1"/>
  <c r="E71" i="5" s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F68" i="5" s="1"/>
  <c r="E74" i="1"/>
  <c r="E68" i="5" s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F65" i="5" s="1"/>
  <c r="E71" i="1"/>
  <c r="E65" i="5" s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F62" i="5" s="1"/>
  <c r="E68" i="1"/>
  <c r="E62" i="5" s="1"/>
  <c r="AR49" i="2" l="1"/>
  <c r="AR54" i="2" s="1"/>
  <c r="AQ49" i="2"/>
  <c r="AQ54" i="2" s="1"/>
  <c r="AP49" i="2"/>
  <c r="AP54" i="2" s="1"/>
  <c r="AO49" i="2"/>
  <c r="AO54" i="2" s="1"/>
  <c r="AN49" i="2"/>
  <c r="AN54" i="2" s="1"/>
  <c r="AM49" i="2"/>
  <c r="AM54" i="2" s="1"/>
  <c r="AL49" i="2"/>
  <c r="AL54" i="2" s="1"/>
  <c r="AK49" i="2"/>
  <c r="AK54" i="2" s="1"/>
  <c r="AJ49" i="2"/>
  <c r="AJ54" i="2" s="1"/>
  <c r="AI49" i="2"/>
  <c r="AI54" i="2" s="1"/>
  <c r="AH49" i="2"/>
  <c r="AH54" i="2" s="1"/>
  <c r="AG49" i="2"/>
  <c r="AG54" i="2" s="1"/>
  <c r="AF49" i="2"/>
  <c r="AF54" i="2" s="1"/>
  <c r="AE49" i="2"/>
  <c r="AE54" i="2" s="1"/>
  <c r="AD49" i="2"/>
  <c r="AD54" i="2" s="1"/>
  <c r="AC49" i="2"/>
  <c r="AC54" i="2" s="1"/>
  <c r="AB49" i="2"/>
  <c r="AB54" i="2" s="1"/>
  <c r="AA49" i="2"/>
  <c r="AA54" i="2" s="1"/>
  <c r="Z49" i="2"/>
  <c r="Z54" i="2" s="1"/>
  <c r="Y49" i="2"/>
  <c r="Y54" i="2" s="1"/>
  <c r="X49" i="2"/>
  <c r="X54" i="2" s="1"/>
  <c r="W49" i="2"/>
  <c r="W54" i="2" s="1"/>
  <c r="V49" i="2"/>
  <c r="V54" i="2" s="1"/>
  <c r="U49" i="2"/>
  <c r="U54" i="2" s="1"/>
  <c r="T49" i="2"/>
  <c r="T54" i="2" s="1"/>
  <c r="S49" i="2"/>
  <c r="S54" i="2" s="1"/>
  <c r="R49" i="2"/>
  <c r="R54" i="2" s="1"/>
  <c r="Q49" i="2"/>
  <c r="Q54" i="2" s="1"/>
  <c r="P49" i="2"/>
  <c r="P54" i="2" s="1"/>
  <c r="O49" i="2"/>
  <c r="O54" i="2" s="1"/>
  <c r="N49" i="2"/>
  <c r="N54" i="2" s="1"/>
  <c r="M49" i="2"/>
  <c r="M54" i="2" s="1"/>
  <c r="L49" i="2"/>
  <c r="L54" i="2" s="1"/>
  <c r="H49" i="2"/>
  <c r="H54" i="2" s="1"/>
  <c r="G49" i="2"/>
  <c r="G54" i="2" s="1"/>
  <c r="F49" i="2"/>
  <c r="D44" i="2"/>
  <c r="F41" i="2"/>
  <c r="D40" i="2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F83" i="5" s="1"/>
  <c r="E89" i="1"/>
  <c r="E83" i="5" s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F80" i="5" s="1"/>
  <c r="E86" i="1"/>
  <c r="E80" i="5" s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F59" i="5" s="1"/>
  <c r="E65" i="1"/>
  <c r="E59" i="5" s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F56" i="5" s="1"/>
  <c r="E62" i="1"/>
  <c r="E56" i="5" s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F53" i="5" s="1"/>
  <c r="E59" i="1"/>
  <c r="E53" i="5" s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F50" i="5" s="1"/>
  <c r="E56" i="1"/>
  <c r="E50" i="5" s="1"/>
  <c r="D50" i="2"/>
  <c r="F38" i="1"/>
  <c r="E12" i="1"/>
  <c r="E13" i="1" s="1"/>
  <c r="F54" i="2" l="1"/>
  <c r="G41" i="2"/>
  <c r="F33" i="5"/>
  <c r="F37" i="3"/>
  <c r="G41" i="4" s="1"/>
  <c r="G42" i="4" s="1"/>
  <c r="G41" i="6"/>
  <c r="G42" i="6" s="1"/>
  <c r="F12" i="1"/>
  <c r="G12" i="1" s="1"/>
  <c r="F1" i="6"/>
  <c r="F1" i="4"/>
  <c r="E14" i="1"/>
  <c r="F1" i="2"/>
  <c r="G38" i="1"/>
  <c r="J49" i="2"/>
  <c r="J54" i="2" s="1"/>
  <c r="I49" i="2"/>
  <c r="D49" i="2" l="1"/>
  <c r="I54" i="2"/>
  <c r="F13" i="1"/>
  <c r="F14" i="1" s="1"/>
  <c r="G1" i="2"/>
  <c r="H41" i="2"/>
  <c r="G33" i="5"/>
  <c r="G37" i="3"/>
  <c r="H41" i="4" s="1"/>
  <c r="H42" i="4" s="1"/>
  <c r="H41" i="6"/>
  <c r="H42" i="6" s="1"/>
  <c r="H1" i="6"/>
  <c r="H1" i="4"/>
  <c r="G1" i="6"/>
  <c r="G1" i="4"/>
  <c r="H38" i="1"/>
  <c r="F31" i="2"/>
  <c r="F22" i="2"/>
  <c r="F32" i="2"/>
  <c r="F19" i="2"/>
  <c r="F33" i="2"/>
  <c r="F27" i="2"/>
  <c r="H1" i="2"/>
  <c r="G13" i="1"/>
  <c r="H12" i="1"/>
  <c r="H37" i="3" l="1"/>
  <c r="I41" i="4" s="1"/>
  <c r="I42" i="4" s="1"/>
  <c r="H33" i="5"/>
  <c r="I41" i="2"/>
  <c r="I42" i="2" s="1"/>
  <c r="I41" i="6"/>
  <c r="I42" i="6" s="1"/>
  <c r="H13" i="1"/>
  <c r="H14" i="1" s="1"/>
  <c r="I1" i="6"/>
  <c r="I1" i="4"/>
  <c r="G3" i="2"/>
  <c r="G3" i="6"/>
  <c r="G3" i="4"/>
  <c r="I38" i="1"/>
  <c r="F18" i="2"/>
  <c r="F26" i="2"/>
  <c r="F34" i="2"/>
  <c r="G14" i="1"/>
  <c r="I1" i="2"/>
  <c r="I12" i="1"/>
  <c r="G15" i="6" l="1"/>
  <c r="G6" i="2"/>
  <c r="G5" i="2" s="1"/>
  <c r="G15" i="4"/>
  <c r="G15" i="2"/>
  <c r="G6" i="4"/>
  <c r="G7" i="4"/>
  <c r="J38" i="1"/>
  <c r="I37" i="3"/>
  <c r="J41" i="4" s="1"/>
  <c r="J42" i="4" s="1"/>
  <c r="I33" i="5"/>
  <c r="J41" i="6"/>
  <c r="J42" i="6" s="1"/>
  <c r="G31" i="2"/>
  <c r="G38" i="2"/>
  <c r="G38" i="4"/>
  <c r="G31" i="4"/>
  <c r="G27" i="4"/>
  <c r="G32" i="4"/>
  <c r="G22" i="4"/>
  <c r="G33" i="4"/>
  <c r="G33" i="2"/>
  <c r="H3" i="2"/>
  <c r="H3" i="6"/>
  <c r="H3" i="4"/>
  <c r="I3" i="2"/>
  <c r="I3" i="6"/>
  <c r="I3" i="4"/>
  <c r="J1" i="4"/>
  <c r="J1" i="6"/>
  <c r="G22" i="2"/>
  <c r="G7" i="2"/>
  <c r="G5" i="4"/>
  <c r="G13" i="4" s="1"/>
  <c r="G32" i="2"/>
  <c r="G27" i="2"/>
  <c r="G27" i="6"/>
  <c r="G6" i="6"/>
  <c r="G5" i="6" s="1"/>
  <c r="G7" i="6"/>
  <c r="G19" i="6" s="1"/>
  <c r="G22" i="6"/>
  <c r="G31" i="6"/>
  <c r="G38" i="6"/>
  <c r="G33" i="6"/>
  <c r="G32" i="6"/>
  <c r="J41" i="2"/>
  <c r="F28" i="2"/>
  <c r="F20" i="2"/>
  <c r="J1" i="2"/>
  <c r="I13" i="1"/>
  <c r="J12" i="1"/>
  <c r="K41" i="2"/>
  <c r="K38" i="1"/>
  <c r="G18" i="2" l="1"/>
  <c r="G8" i="4"/>
  <c r="G8" i="6"/>
  <c r="F37" i="2"/>
  <c r="I15" i="6"/>
  <c r="H15" i="6"/>
  <c r="H15" i="4"/>
  <c r="I15" i="4"/>
  <c r="I6" i="2"/>
  <c r="I5" i="2" s="1"/>
  <c r="H15" i="2"/>
  <c r="H6" i="2"/>
  <c r="I15" i="2"/>
  <c r="G34" i="2"/>
  <c r="G19" i="2"/>
  <c r="G20" i="2" s="1"/>
  <c r="G12" i="4"/>
  <c r="H7" i="4"/>
  <c r="H6" i="4"/>
  <c r="H5" i="4" s="1"/>
  <c r="I6" i="4"/>
  <c r="I7" i="4"/>
  <c r="I19" i="4" s="1"/>
  <c r="K33" i="5"/>
  <c r="K37" i="3"/>
  <c r="L41" i="4" s="1"/>
  <c r="L42" i="4" s="1"/>
  <c r="L41" i="6"/>
  <c r="L42" i="6" s="1"/>
  <c r="J37" i="3"/>
  <c r="K41" i="4" s="1"/>
  <c r="K42" i="4" s="1"/>
  <c r="J33" i="5"/>
  <c r="K41" i="6"/>
  <c r="K42" i="6" s="1"/>
  <c r="H31" i="2"/>
  <c r="H38" i="2"/>
  <c r="I38" i="2"/>
  <c r="I22" i="6"/>
  <c r="I27" i="6"/>
  <c r="I38" i="6"/>
  <c r="H33" i="4"/>
  <c r="H38" i="4"/>
  <c r="H31" i="4"/>
  <c r="H27" i="4"/>
  <c r="H32" i="4"/>
  <c r="H22" i="4"/>
  <c r="I32" i="4"/>
  <c r="I33" i="4"/>
  <c r="I22" i="4"/>
  <c r="I27" i="4"/>
  <c r="I31" i="4"/>
  <c r="I38" i="4"/>
  <c r="H27" i="2"/>
  <c r="I27" i="2"/>
  <c r="I33" i="2"/>
  <c r="I31" i="2"/>
  <c r="I32" i="2"/>
  <c r="H32" i="2"/>
  <c r="G34" i="4"/>
  <c r="G26" i="6"/>
  <c r="G18" i="6"/>
  <c r="G13" i="6"/>
  <c r="G25" i="6" s="1"/>
  <c r="G12" i="6"/>
  <c r="G11" i="4"/>
  <c r="H7" i="2"/>
  <c r="H33" i="2"/>
  <c r="G34" i="6"/>
  <c r="G26" i="4"/>
  <c r="H22" i="2"/>
  <c r="G11" i="6"/>
  <c r="G18" i="4"/>
  <c r="G26" i="2"/>
  <c r="G8" i="2"/>
  <c r="G12" i="2" s="1"/>
  <c r="I22" i="2"/>
  <c r="G13" i="2"/>
  <c r="G25" i="2" s="1"/>
  <c r="G19" i="4"/>
  <c r="I7" i="2"/>
  <c r="H27" i="6"/>
  <c r="H38" i="6"/>
  <c r="H31" i="6"/>
  <c r="H32" i="6"/>
  <c r="H6" i="6"/>
  <c r="H5" i="6" s="1"/>
  <c r="H13" i="6" s="1"/>
  <c r="H33" i="6"/>
  <c r="H7" i="6"/>
  <c r="H18" i="6" s="1"/>
  <c r="H22" i="6"/>
  <c r="K1" i="6"/>
  <c r="K1" i="4"/>
  <c r="I32" i="6"/>
  <c r="I31" i="6"/>
  <c r="I6" i="6"/>
  <c r="I7" i="6"/>
  <c r="I19" i="6" s="1"/>
  <c r="I33" i="6"/>
  <c r="F51" i="2"/>
  <c r="F55" i="2" s="1"/>
  <c r="L41" i="2"/>
  <c r="L38" i="1"/>
  <c r="K1" i="2"/>
  <c r="J13" i="1"/>
  <c r="J14" i="1" s="1"/>
  <c r="K12" i="1"/>
  <c r="I14" i="1"/>
  <c r="G20" i="6" l="1"/>
  <c r="G28" i="2"/>
  <c r="G36" i="2" s="1"/>
  <c r="H19" i="4"/>
  <c r="G28" i="6"/>
  <c r="G20" i="4"/>
  <c r="G11" i="2"/>
  <c r="H26" i="2"/>
  <c r="I34" i="2"/>
  <c r="H34" i="2"/>
  <c r="H8" i="2"/>
  <c r="H8" i="6"/>
  <c r="H11" i="6" s="1"/>
  <c r="H5" i="2"/>
  <c r="H13" i="2" s="1"/>
  <c r="H25" i="2" s="1"/>
  <c r="L37" i="3"/>
  <c r="M41" i="4" s="1"/>
  <c r="M42" i="4" s="1"/>
  <c r="L33" i="5"/>
  <c r="M41" i="6"/>
  <c r="M42" i="6" s="1"/>
  <c r="G36" i="6"/>
  <c r="G39" i="6" s="1"/>
  <c r="G43" i="6" s="1"/>
  <c r="G45" i="6" s="1"/>
  <c r="I26" i="6"/>
  <c r="I18" i="6"/>
  <c r="I5" i="6"/>
  <c r="I13" i="6" s="1"/>
  <c r="I34" i="6"/>
  <c r="I26" i="2"/>
  <c r="I8" i="2"/>
  <c r="I19" i="2" s="1"/>
  <c r="H19" i="6"/>
  <c r="H20" i="6" s="1"/>
  <c r="H8" i="4"/>
  <c r="H12" i="4" s="1"/>
  <c r="H26" i="6"/>
  <c r="I8" i="6"/>
  <c r="I8" i="4"/>
  <c r="G25" i="4"/>
  <c r="G28" i="4" s="1"/>
  <c r="H25" i="6"/>
  <c r="H28" i="6" s="1"/>
  <c r="H13" i="4"/>
  <c r="H25" i="4" s="1"/>
  <c r="H18" i="4"/>
  <c r="H20" i="4" s="1"/>
  <c r="H19" i="2"/>
  <c r="H18" i="2"/>
  <c r="I5" i="4"/>
  <c r="H34" i="4"/>
  <c r="H26" i="4"/>
  <c r="H34" i="6"/>
  <c r="I34" i="4"/>
  <c r="I18" i="4"/>
  <c r="I26" i="4"/>
  <c r="G57" i="6"/>
  <c r="K3" i="2"/>
  <c r="K3" i="4"/>
  <c r="K3" i="6"/>
  <c r="J3" i="2"/>
  <c r="J3" i="6"/>
  <c r="J3" i="4"/>
  <c r="L1" i="6"/>
  <c r="L1" i="4"/>
  <c r="I18" i="2"/>
  <c r="I13" i="2"/>
  <c r="L1" i="2"/>
  <c r="K13" i="1"/>
  <c r="L12" i="1"/>
  <c r="M38" i="1"/>
  <c r="M41" i="2"/>
  <c r="G39" i="2" l="1"/>
  <c r="G51" i="2" s="1"/>
  <c r="G52" i="2" s="1"/>
  <c r="G48" i="2"/>
  <c r="G55" i="2" s="1"/>
  <c r="H11" i="4"/>
  <c r="G37" i="2"/>
  <c r="H36" i="6"/>
  <c r="H39" i="6" s="1"/>
  <c r="H43" i="6" s="1"/>
  <c r="H45" i="6" s="1"/>
  <c r="H28" i="2"/>
  <c r="H36" i="2" s="1"/>
  <c r="H12" i="6"/>
  <c r="H12" i="2"/>
  <c r="J15" i="6"/>
  <c r="K15" i="6"/>
  <c r="K15" i="4"/>
  <c r="J15" i="4"/>
  <c r="K6" i="2"/>
  <c r="K5" i="2" s="1"/>
  <c r="J6" i="2"/>
  <c r="J5" i="2" s="1"/>
  <c r="H28" i="4"/>
  <c r="H36" i="4" s="1"/>
  <c r="H39" i="4" s="1"/>
  <c r="H51" i="4" s="1"/>
  <c r="K15" i="2"/>
  <c r="J15" i="2"/>
  <c r="H11" i="2"/>
  <c r="I12" i="2"/>
  <c r="I12" i="6"/>
  <c r="I20" i="6"/>
  <c r="G48" i="6"/>
  <c r="G53" i="6"/>
  <c r="J6" i="4"/>
  <c r="J5" i="4" s="1"/>
  <c r="J7" i="4"/>
  <c r="J19" i="4" s="1"/>
  <c r="K6" i="4"/>
  <c r="K5" i="4" s="1"/>
  <c r="K7" i="4"/>
  <c r="G44" i="6"/>
  <c r="M37" i="3"/>
  <c r="N41" i="4" s="1"/>
  <c r="N42" i="4" s="1"/>
  <c r="M33" i="5"/>
  <c r="N41" i="6"/>
  <c r="N42" i="6" s="1"/>
  <c r="G37" i="6"/>
  <c r="J38" i="2"/>
  <c r="G36" i="4"/>
  <c r="G48" i="4" s="1"/>
  <c r="K38" i="2"/>
  <c r="I25" i="6"/>
  <c r="I28" i="6" s="1"/>
  <c r="I36" i="6" s="1"/>
  <c r="I48" i="6" s="1"/>
  <c r="I57" i="6"/>
  <c r="I11" i="6"/>
  <c r="K31" i="4"/>
  <c r="K27" i="4"/>
  <c r="K38" i="4"/>
  <c r="K32" i="4"/>
  <c r="K22" i="4"/>
  <c r="K33" i="4"/>
  <c r="J31" i="4"/>
  <c r="J27" i="4"/>
  <c r="J32" i="4"/>
  <c r="J22" i="4"/>
  <c r="J33" i="4"/>
  <c r="J38" i="4"/>
  <c r="I25" i="2"/>
  <c r="I28" i="2" s="1"/>
  <c r="I36" i="2" s="1"/>
  <c r="I48" i="2" s="1"/>
  <c r="K22" i="2"/>
  <c r="I20" i="4"/>
  <c r="I20" i="2"/>
  <c r="I11" i="2"/>
  <c r="H57" i="6"/>
  <c r="H20" i="2"/>
  <c r="J27" i="2"/>
  <c r="J32" i="2"/>
  <c r="K7" i="2"/>
  <c r="I13" i="4"/>
  <c r="J33" i="2"/>
  <c r="K32" i="2"/>
  <c r="I12" i="4"/>
  <c r="I11" i="4"/>
  <c r="J7" i="2"/>
  <c r="J31" i="2"/>
  <c r="K27" i="2"/>
  <c r="K31" i="2"/>
  <c r="J22" i="2"/>
  <c r="K33" i="2"/>
  <c r="M1" i="6"/>
  <c r="M1" i="4"/>
  <c r="J6" i="6"/>
  <c r="J5" i="6" s="1"/>
  <c r="J32" i="6"/>
  <c r="J22" i="6"/>
  <c r="J31" i="6"/>
  <c r="J33" i="6"/>
  <c r="J27" i="6"/>
  <c r="J7" i="6"/>
  <c r="J19" i="6" s="1"/>
  <c r="J38" i="6"/>
  <c r="H44" i="6"/>
  <c r="K33" i="6"/>
  <c r="K27" i="6"/>
  <c r="K32" i="6"/>
  <c r="K6" i="6"/>
  <c r="K5" i="6" s="1"/>
  <c r="K22" i="6"/>
  <c r="K38" i="6"/>
  <c r="K31" i="6"/>
  <c r="K7" i="6"/>
  <c r="K8" i="6" s="1"/>
  <c r="M1" i="2"/>
  <c r="M12" i="1"/>
  <c r="L13" i="1"/>
  <c r="L14" i="1" s="1"/>
  <c r="K14" i="1"/>
  <c r="N38" i="1"/>
  <c r="N41" i="2"/>
  <c r="G53" i="2" l="1"/>
  <c r="H39" i="2"/>
  <c r="H51" i="2" s="1"/>
  <c r="H48" i="2"/>
  <c r="K8" i="2"/>
  <c r="K18" i="2" s="1"/>
  <c r="H37" i="6"/>
  <c r="H48" i="6"/>
  <c r="H53" i="6"/>
  <c r="G54" i="6"/>
  <c r="G56" i="6" s="1"/>
  <c r="H43" i="4"/>
  <c r="H45" i="4" s="1"/>
  <c r="H37" i="4"/>
  <c r="H48" i="4"/>
  <c r="H52" i="4" s="1"/>
  <c r="H37" i="2"/>
  <c r="G37" i="4"/>
  <c r="G39" i="4"/>
  <c r="G43" i="4" s="1"/>
  <c r="N33" i="5"/>
  <c r="N37" i="3"/>
  <c r="O41" i="4" s="1"/>
  <c r="O42" i="4" s="1"/>
  <c r="O41" i="6"/>
  <c r="O42" i="6" s="1"/>
  <c r="I37" i="6"/>
  <c r="I39" i="6"/>
  <c r="I37" i="2"/>
  <c r="I39" i="2"/>
  <c r="K26" i="2"/>
  <c r="J8" i="2"/>
  <c r="J11" i="2" s="1"/>
  <c r="J34" i="2"/>
  <c r="J18" i="6"/>
  <c r="J18" i="4"/>
  <c r="K18" i="6"/>
  <c r="J8" i="6"/>
  <c r="J12" i="6" s="1"/>
  <c r="K26" i="4"/>
  <c r="K26" i="6"/>
  <c r="J8" i="4"/>
  <c r="J12" i="4" s="1"/>
  <c r="K34" i="2"/>
  <c r="J26" i="2"/>
  <c r="K19" i="6"/>
  <c r="K19" i="4"/>
  <c r="K13" i="6"/>
  <c r="K25" i="6" s="1"/>
  <c r="K11" i="6"/>
  <c r="J26" i="6"/>
  <c r="K13" i="4"/>
  <c r="K25" i="4" s="1"/>
  <c r="J13" i="6"/>
  <c r="J13" i="4"/>
  <c r="J13" i="2"/>
  <c r="J25" i="2" s="1"/>
  <c r="K18" i="4"/>
  <c r="I25" i="4"/>
  <c r="I28" i="4" s="1"/>
  <c r="K12" i="6"/>
  <c r="K34" i="6"/>
  <c r="J34" i="6"/>
  <c r="J34" i="4"/>
  <c r="J26" i="4"/>
  <c r="K8" i="4"/>
  <c r="K11" i="4" s="1"/>
  <c r="K34" i="4"/>
  <c r="M3" i="2"/>
  <c r="M3" i="6"/>
  <c r="M3" i="4"/>
  <c r="N1" i="6"/>
  <c r="N1" i="4"/>
  <c r="L3" i="2"/>
  <c r="L3" i="4"/>
  <c r="L3" i="6"/>
  <c r="J12" i="2"/>
  <c r="J18" i="2"/>
  <c r="J19" i="2"/>
  <c r="K12" i="2"/>
  <c r="K11" i="2"/>
  <c r="K13" i="2" s="1"/>
  <c r="K19" i="2"/>
  <c r="M13" i="1"/>
  <c r="N12" i="1"/>
  <c r="N1" i="2"/>
  <c r="O41" i="2"/>
  <c r="O38" i="1"/>
  <c r="H55" i="4" l="1"/>
  <c r="H53" i="4"/>
  <c r="J20" i="4"/>
  <c r="H54" i="6"/>
  <c r="H56" i="6" s="1"/>
  <c r="K28" i="4"/>
  <c r="K28" i="6"/>
  <c r="H55" i="2"/>
  <c r="H52" i="2"/>
  <c r="J11" i="6"/>
  <c r="H44" i="4"/>
  <c r="G51" i="4"/>
  <c r="G52" i="4" s="1"/>
  <c r="M15" i="6"/>
  <c r="L15" i="6"/>
  <c r="M15" i="4"/>
  <c r="L15" i="4"/>
  <c r="L6" i="2"/>
  <c r="L5" i="2" s="1"/>
  <c r="K36" i="4"/>
  <c r="K39" i="4" s="1"/>
  <c r="K51" i="4" s="1"/>
  <c r="K36" i="6"/>
  <c r="K39" i="6" s="1"/>
  <c r="K43" i="6" s="1"/>
  <c r="K45" i="6" s="1"/>
  <c r="J28" i="2"/>
  <c r="J36" i="2" s="1"/>
  <c r="J48" i="2" s="1"/>
  <c r="M15" i="2"/>
  <c r="M6" i="2"/>
  <c r="L15" i="2"/>
  <c r="K20" i="2"/>
  <c r="L7" i="4"/>
  <c r="L6" i="4"/>
  <c r="M6" i="4"/>
  <c r="M7" i="4"/>
  <c r="M19" i="4" s="1"/>
  <c r="M5" i="2"/>
  <c r="M22" i="2"/>
  <c r="O33" i="5"/>
  <c r="O37" i="3"/>
  <c r="P41" i="4" s="1"/>
  <c r="P42" i="4" s="1"/>
  <c r="P41" i="6"/>
  <c r="P42" i="6" s="1"/>
  <c r="I36" i="4"/>
  <c r="I37" i="4" s="1"/>
  <c r="L31" i="2"/>
  <c r="L38" i="2"/>
  <c r="M38" i="2"/>
  <c r="I43" i="6"/>
  <c r="I53" i="6"/>
  <c r="I54" i="6" s="1"/>
  <c r="I56" i="6" s="1"/>
  <c r="L33" i="4"/>
  <c r="L31" i="4"/>
  <c r="L27" i="4"/>
  <c r="L32" i="4"/>
  <c r="L38" i="4"/>
  <c r="L22" i="4"/>
  <c r="M32" i="4"/>
  <c r="M33" i="4"/>
  <c r="M31" i="4"/>
  <c r="M27" i="4"/>
  <c r="M22" i="4"/>
  <c r="M38" i="4"/>
  <c r="K57" i="6"/>
  <c r="I43" i="2"/>
  <c r="I51" i="2"/>
  <c r="I55" i="2" s="1"/>
  <c r="K20" i="4"/>
  <c r="M27" i="2"/>
  <c r="K20" i="6"/>
  <c r="J11" i="4"/>
  <c r="J20" i="6"/>
  <c r="J25" i="4"/>
  <c r="J28" i="4" s="1"/>
  <c r="J36" i="4" s="1"/>
  <c r="J25" i="6"/>
  <c r="J28" i="6" s="1"/>
  <c r="J57" i="6"/>
  <c r="K12" i="4"/>
  <c r="G45" i="4"/>
  <c r="G44" i="4"/>
  <c r="L27" i="2"/>
  <c r="M31" i="2"/>
  <c r="M33" i="2"/>
  <c r="L22" i="2"/>
  <c r="L33" i="2"/>
  <c r="M32" i="2"/>
  <c r="L32" i="2"/>
  <c r="M7" i="2"/>
  <c r="M6" i="6"/>
  <c r="M5" i="6" s="1"/>
  <c r="M38" i="6"/>
  <c r="M32" i="6"/>
  <c r="M7" i="6"/>
  <c r="M18" i="6" s="1"/>
  <c r="M33" i="6"/>
  <c r="M31" i="6"/>
  <c r="M27" i="6"/>
  <c r="M22" i="6"/>
  <c r="L7" i="2"/>
  <c r="O1" i="6"/>
  <c r="O1" i="4"/>
  <c r="L31" i="6"/>
  <c r="L33" i="6"/>
  <c r="L7" i="6"/>
  <c r="L18" i="6" s="1"/>
  <c r="L38" i="6"/>
  <c r="L27" i="6"/>
  <c r="L32" i="6"/>
  <c r="L6" i="6"/>
  <c r="L5" i="6" s="1"/>
  <c r="L22" i="6"/>
  <c r="J20" i="2"/>
  <c r="K25" i="2"/>
  <c r="K28" i="2" s="1"/>
  <c r="O1" i="2"/>
  <c r="O12" i="1"/>
  <c r="N13" i="1"/>
  <c r="N14" i="1" s="1"/>
  <c r="M14" i="1"/>
  <c r="P41" i="2"/>
  <c r="P38" i="1"/>
  <c r="H53" i="2" l="1"/>
  <c r="G55" i="4"/>
  <c r="G53" i="4"/>
  <c r="J39" i="2"/>
  <c r="J51" i="2" s="1"/>
  <c r="J52" i="2" s="1"/>
  <c r="J53" i="2" s="1"/>
  <c r="I52" i="2"/>
  <c r="I53" i="2" s="1"/>
  <c r="K48" i="4"/>
  <c r="K52" i="4" s="1"/>
  <c r="K53" i="6"/>
  <c r="J37" i="2"/>
  <c r="K37" i="6"/>
  <c r="K48" i="6"/>
  <c r="K44" i="6"/>
  <c r="K37" i="4"/>
  <c r="K43" i="4"/>
  <c r="K44" i="4" s="1"/>
  <c r="I39" i="4"/>
  <c r="I51" i="4" s="1"/>
  <c r="L19" i="6"/>
  <c r="I48" i="4"/>
  <c r="P37" i="3"/>
  <c r="Q41" i="4" s="1"/>
  <c r="Q42" i="4" s="1"/>
  <c r="P33" i="5"/>
  <c r="Q41" i="6"/>
  <c r="Q42" i="6" s="1"/>
  <c r="J36" i="6"/>
  <c r="J37" i="6" s="1"/>
  <c r="K36" i="2"/>
  <c r="K37" i="2" s="1"/>
  <c r="I44" i="6"/>
  <c r="I45" i="6"/>
  <c r="L8" i="4"/>
  <c r="M18" i="4"/>
  <c r="L8" i="6"/>
  <c r="I45" i="2"/>
  <c r="I44" i="2"/>
  <c r="L8" i="2"/>
  <c r="L11" i="2" s="1"/>
  <c r="L26" i="2"/>
  <c r="L34" i="2"/>
  <c r="M8" i="4"/>
  <c r="L5" i="4"/>
  <c r="L26" i="4"/>
  <c r="L13" i="6"/>
  <c r="M34" i="6"/>
  <c r="M34" i="2"/>
  <c r="L19" i="4"/>
  <c r="L18" i="4"/>
  <c r="L34" i="6"/>
  <c r="M5" i="4"/>
  <c r="M26" i="6"/>
  <c r="M26" i="2"/>
  <c r="M34" i="4"/>
  <c r="L34" i="4"/>
  <c r="M13" i="6"/>
  <c r="M8" i="2"/>
  <c r="M18" i="2" s="1"/>
  <c r="M19" i="6"/>
  <c r="J39" i="4"/>
  <c r="J48" i="4"/>
  <c r="J37" i="4"/>
  <c r="L26" i="6"/>
  <c r="M26" i="4"/>
  <c r="M8" i="6"/>
  <c r="M12" i="6" s="1"/>
  <c r="O3" i="2"/>
  <c r="O3" i="6"/>
  <c r="O3" i="4"/>
  <c r="N3" i="2"/>
  <c r="N3" i="6"/>
  <c r="N3" i="4"/>
  <c r="P1" i="6"/>
  <c r="P1" i="4"/>
  <c r="L19" i="2"/>
  <c r="L18" i="2"/>
  <c r="M19" i="2"/>
  <c r="P1" i="2"/>
  <c r="P12" i="1"/>
  <c r="O13" i="1"/>
  <c r="O14" i="1" s="1"/>
  <c r="Q41" i="2"/>
  <c r="Q38" i="1"/>
  <c r="K55" i="4" l="1"/>
  <c r="K53" i="4"/>
  <c r="L20" i="6"/>
  <c r="K54" i="6"/>
  <c r="K56" i="6" s="1"/>
  <c r="J55" i="2"/>
  <c r="I43" i="4"/>
  <c r="I45" i="4" s="1"/>
  <c r="I52" i="4"/>
  <c r="O15" i="6"/>
  <c r="N15" i="6"/>
  <c r="K45" i="4"/>
  <c r="N15" i="4"/>
  <c r="O15" i="4"/>
  <c r="O6" i="2"/>
  <c r="O5" i="2" s="1"/>
  <c r="N6" i="2"/>
  <c r="N5" i="2" s="1"/>
  <c r="M20" i="4"/>
  <c r="N15" i="2"/>
  <c r="O15" i="2"/>
  <c r="K39" i="2"/>
  <c r="K51" i="2" s="1"/>
  <c r="J39" i="6"/>
  <c r="J43" i="6" s="1"/>
  <c r="N6" i="4"/>
  <c r="N5" i="4" s="1"/>
  <c r="N7" i="4"/>
  <c r="O6" i="4"/>
  <c r="O5" i="4" s="1"/>
  <c r="O7" i="4"/>
  <c r="K48" i="2"/>
  <c r="Q37" i="3"/>
  <c r="R41" i="4" s="1"/>
  <c r="R42" i="4" s="1"/>
  <c r="Q33" i="5"/>
  <c r="R41" i="6"/>
  <c r="R42" i="6" s="1"/>
  <c r="O7" i="2"/>
  <c r="O38" i="2"/>
  <c r="J48" i="6"/>
  <c r="N38" i="2"/>
  <c r="L11" i="6"/>
  <c r="L12" i="6"/>
  <c r="L20" i="4"/>
  <c r="L11" i="4"/>
  <c r="L13" i="4"/>
  <c r="N31" i="4"/>
  <c r="N27" i="4"/>
  <c r="N32" i="4"/>
  <c r="N22" i="4"/>
  <c r="N33" i="4"/>
  <c r="N38" i="4"/>
  <c r="O38" i="4"/>
  <c r="O31" i="4"/>
  <c r="O27" i="4"/>
  <c r="O32" i="4"/>
  <c r="O22" i="4"/>
  <c r="O33" i="4"/>
  <c r="M11" i="6"/>
  <c r="M12" i="4"/>
  <c r="M20" i="6"/>
  <c r="L12" i="2"/>
  <c r="L13" i="2" s="1"/>
  <c r="N33" i="2"/>
  <c r="M20" i="2"/>
  <c r="L25" i="6"/>
  <c r="L28" i="6" s="1"/>
  <c r="L57" i="6"/>
  <c r="O31" i="2"/>
  <c r="L20" i="2"/>
  <c r="L12" i="4"/>
  <c r="M25" i="6"/>
  <c r="M28" i="6" s="1"/>
  <c r="M36" i="6" s="1"/>
  <c r="M39" i="6" s="1"/>
  <c r="M57" i="6"/>
  <c r="O22" i="2"/>
  <c r="O32" i="2"/>
  <c r="J43" i="4"/>
  <c r="J51" i="4"/>
  <c r="J52" i="4" s="1"/>
  <c r="I44" i="4"/>
  <c r="M13" i="4"/>
  <c r="M11" i="4"/>
  <c r="M11" i="2"/>
  <c r="O33" i="2"/>
  <c r="M12" i="2"/>
  <c r="O27" i="2"/>
  <c r="N27" i="2"/>
  <c r="N7" i="2"/>
  <c r="N22" i="2"/>
  <c r="P3" i="2"/>
  <c r="P3" i="6"/>
  <c r="P3" i="4"/>
  <c r="N31" i="2"/>
  <c r="O33" i="6"/>
  <c r="O27" i="6"/>
  <c r="O22" i="6"/>
  <c r="O38" i="6"/>
  <c r="O7" i="6"/>
  <c r="O32" i="6"/>
  <c r="O6" i="6"/>
  <c r="O31" i="6"/>
  <c r="Q1" i="6"/>
  <c r="Q1" i="4"/>
  <c r="N32" i="2"/>
  <c r="N6" i="6"/>
  <c r="N5" i="6" s="1"/>
  <c r="N33" i="6"/>
  <c r="N22" i="6"/>
  <c r="N7" i="6"/>
  <c r="N31" i="6"/>
  <c r="N38" i="6"/>
  <c r="N32" i="6"/>
  <c r="N27" i="6"/>
  <c r="M13" i="2"/>
  <c r="R41" i="2"/>
  <c r="R38" i="1"/>
  <c r="Q12" i="1"/>
  <c r="P13" i="1"/>
  <c r="P14" i="1" s="1"/>
  <c r="Q1" i="2"/>
  <c r="J55" i="4" l="1"/>
  <c r="J53" i="4"/>
  <c r="I55" i="4"/>
  <c r="I53" i="4"/>
  <c r="K52" i="2"/>
  <c r="P15" i="6"/>
  <c r="P15" i="4"/>
  <c r="P6" i="2"/>
  <c r="P5" i="2" s="1"/>
  <c r="K55" i="2"/>
  <c r="P15" i="2"/>
  <c r="L25" i="2"/>
  <c r="L28" i="2" s="1"/>
  <c r="L36" i="2" s="1"/>
  <c r="L48" i="2" s="1"/>
  <c r="N26" i="4"/>
  <c r="P31" i="2"/>
  <c r="J53" i="6"/>
  <c r="J54" i="6" s="1"/>
  <c r="J56" i="6" s="1"/>
  <c r="P7" i="4"/>
  <c r="P6" i="4"/>
  <c r="P5" i="4" s="1"/>
  <c r="R37" i="3"/>
  <c r="S41" i="4" s="1"/>
  <c r="S42" i="4" s="1"/>
  <c r="R33" i="5"/>
  <c r="S41" i="6"/>
  <c r="S42" i="6" s="1"/>
  <c r="P38" i="2"/>
  <c r="L36" i="6"/>
  <c r="L39" i="6" s="1"/>
  <c r="P27" i="2"/>
  <c r="O26" i="6"/>
  <c r="O8" i="6"/>
  <c r="P33" i="4"/>
  <c r="P38" i="4"/>
  <c r="P31" i="4"/>
  <c r="P27" i="4"/>
  <c r="P32" i="4"/>
  <c r="P22" i="4"/>
  <c r="O13" i="4"/>
  <c r="O25" i="4" s="1"/>
  <c r="P22" i="2"/>
  <c r="P32" i="2"/>
  <c r="N26" i="2"/>
  <c r="N13" i="6"/>
  <c r="O34" i="2"/>
  <c r="N19" i="6"/>
  <c r="O18" i="6"/>
  <c r="O19" i="6"/>
  <c r="M48" i="6"/>
  <c r="L25" i="4"/>
  <c r="L28" i="4" s="1"/>
  <c r="O26" i="2"/>
  <c r="P7" i="2"/>
  <c r="P33" i="2"/>
  <c r="N8" i="2"/>
  <c r="N18" i="2" s="1"/>
  <c r="N34" i="6"/>
  <c r="N8" i="4"/>
  <c r="N12" i="4" s="1"/>
  <c r="M37" i="6"/>
  <c r="N8" i="6"/>
  <c r="N11" i="6" s="1"/>
  <c r="N13" i="4"/>
  <c r="O18" i="4"/>
  <c r="O26" i="4"/>
  <c r="O19" i="4"/>
  <c r="N18" i="4"/>
  <c r="O8" i="2"/>
  <c r="O18" i="2" s="1"/>
  <c r="N26" i="6"/>
  <c r="O34" i="6"/>
  <c r="N19" i="4"/>
  <c r="O8" i="4"/>
  <c r="M53" i="6"/>
  <c r="M43" i="6"/>
  <c r="O5" i="6"/>
  <c r="J44" i="4"/>
  <c r="J45" i="4"/>
  <c r="N18" i="6"/>
  <c r="N34" i="4"/>
  <c r="N34" i="2"/>
  <c r="O34" i="4"/>
  <c r="J44" i="6"/>
  <c r="J45" i="6"/>
  <c r="M25" i="4"/>
  <c r="M28" i="4" s="1"/>
  <c r="M36" i="4" s="1"/>
  <c r="R1" i="4"/>
  <c r="R1" i="6"/>
  <c r="P38" i="6"/>
  <c r="P22" i="6"/>
  <c r="P6" i="6"/>
  <c r="P5" i="6" s="1"/>
  <c r="P32" i="6"/>
  <c r="P31" i="6"/>
  <c r="P33" i="6"/>
  <c r="P7" i="6"/>
  <c r="P19" i="6" s="1"/>
  <c r="P27" i="6"/>
  <c r="Q3" i="2"/>
  <c r="Q3" i="6"/>
  <c r="Q3" i="4"/>
  <c r="N19" i="2"/>
  <c r="M25" i="2"/>
  <c r="M28" i="2" s="1"/>
  <c r="M36" i="2" s="1"/>
  <c r="M48" i="2" s="1"/>
  <c r="O19" i="2"/>
  <c r="N13" i="2"/>
  <c r="R1" i="2"/>
  <c r="Q13" i="1"/>
  <c r="Q14" i="1" s="1"/>
  <c r="R12" i="1"/>
  <c r="S41" i="2"/>
  <c r="S38" i="1"/>
  <c r="K53" i="2" l="1"/>
  <c r="M54" i="6"/>
  <c r="M56" i="6" s="1"/>
  <c r="Q15" i="6"/>
  <c r="Q15" i="4"/>
  <c r="Q6" i="2"/>
  <c r="Q5" i="2" s="1"/>
  <c r="O28" i="4"/>
  <c r="O36" i="4" s="1"/>
  <c r="O39" i="4" s="1"/>
  <c r="O51" i="4" s="1"/>
  <c r="Q15" i="2"/>
  <c r="L37" i="6"/>
  <c r="L39" i="2"/>
  <c r="L51" i="2" s="1"/>
  <c r="L55" i="2" s="1"/>
  <c r="L48" i="6"/>
  <c r="N11" i="4"/>
  <c r="Q6" i="4"/>
  <c r="Q5" i="4" s="1"/>
  <c r="Q7" i="4"/>
  <c r="Q18" i="4" s="1"/>
  <c r="S33" i="5"/>
  <c r="S37" i="3"/>
  <c r="T41" i="4" s="1"/>
  <c r="T42" i="4" s="1"/>
  <c r="T41" i="6"/>
  <c r="T42" i="6" s="1"/>
  <c r="Q27" i="2"/>
  <c r="Q38" i="2"/>
  <c r="L37" i="2"/>
  <c r="L36" i="4"/>
  <c r="L48" i="4" s="1"/>
  <c r="Q32" i="4"/>
  <c r="Q33" i="4"/>
  <c r="Q38" i="4"/>
  <c r="Q31" i="4"/>
  <c r="Q22" i="4"/>
  <c r="Q27" i="4"/>
  <c r="P18" i="4"/>
  <c r="P19" i="4"/>
  <c r="N12" i="6"/>
  <c r="O20" i="4"/>
  <c r="Q31" i="2"/>
  <c r="N12" i="2"/>
  <c r="P34" i="2"/>
  <c r="N11" i="2"/>
  <c r="N25" i="6"/>
  <c r="N28" i="6" s="1"/>
  <c r="N36" i="6" s="1"/>
  <c r="N39" i="6" s="1"/>
  <c r="N57" i="6"/>
  <c r="O20" i="6"/>
  <c r="P26" i="2"/>
  <c r="Q32" i="2"/>
  <c r="O11" i="4"/>
  <c r="P8" i="2"/>
  <c r="P12" i="2" s="1"/>
  <c r="N20" i="2"/>
  <c r="O12" i="4"/>
  <c r="L43" i="6"/>
  <c r="L53" i="6"/>
  <c r="N20" i="6"/>
  <c r="N25" i="4"/>
  <c r="N28" i="4" s="1"/>
  <c r="N36" i="4" s="1"/>
  <c r="P13" i="4"/>
  <c r="P25" i="4" s="1"/>
  <c r="M45" i="6"/>
  <c r="M44" i="6"/>
  <c r="O20" i="2"/>
  <c r="P8" i="4"/>
  <c r="P12" i="4" s="1"/>
  <c r="N20" i="4"/>
  <c r="O12" i="2"/>
  <c r="O13" i="2" s="1"/>
  <c r="O25" i="2" s="1"/>
  <c r="O28" i="2" s="1"/>
  <c r="O36" i="2" s="1"/>
  <c r="O37" i="2" s="1"/>
  <c r="O11" i="2"/>
  <c r="P13" i="6"/>
  <c r="O13" i="6"/>
  <c r="O11" i="6"/>
  <c r="P8" i="6"/>
  <c r="P12" i="6" s="1"/>
  <c r="P26" i="6"/>
  <c r="P18" i="6"/>
  <c r="P34" i="4"/>
  <c r="O12" i="6"/>
  <c r="Q33" i="2"/>
  <c r="P34" i="6"/>
  <c r="P26" i="4"/>
  <c r="M39" i="4"/>
  <c r="M37" i="4"/>
  <c r="M48" i="4"/>
  <c r="S1" i="6"/>
  <c r="S1" i="4"/>
  <c r="Q31" i="6"/>
  <c r="Q33" i="6"/>
  <c r="Q32" i="6"/>
  <c r="Q6" i="6"/>
  <c r="Q5" i="6" s="1"/>
  <c r="Q27" i="6"/>
  <c r="Q22" i="6"/>
  <c r="Q38" i="6"/>
  <c r="Q7" i="6"/>
  <c r="Q19" i="6" s="1"/>
  <c r="R3" i="2"/>
  <c r="R3" i="6"/>
  <c r="R3" i="4"/>
  <c r="Q7" i="2"/>
  <c r="Q22" i="2"/>
  <c r="M39" i="2"/>
  <c r="M51" i="2" s="1"/>
  <c r="M55" i="2" s="1"/>
  <c r="N25" i="2"/>
  <c r="N28" i="2" s="1"/>
  <c r="N36" i="2" s="1"/>
  <c r="N48" i="2" s="1"/>
  <c r="M37" i="2"/>
  <c r="P18" i="2"/>
  <c r="P19" i="2"/>
  <c r="T41" i="2"/>
  <c r="T38" i="1"/>
  <c r="S1" i="2"/>
  <c r="R13" i="1"/>
  <c r="R14" i="1" s="1"/>
  <c r="S12" i="1"/>
  <c r="M52" i="2" l="1"/>
  <c r="M53" i="2" s="1"/>
  <c r="L54" i="6"/>
  <c r="L56" i="6" s="1"/>
  <c r="P28" i="4"/>
  <c r="L52" i="2"/>
  <c r="L53" i="2" s="1"/>
  <c r="O43" i="4"/>
  <c r="O45" i="4" s="1"/>
  <c r="O37" i="4"/>
  <c r="R15" i="6"/>
  <c r="R15" i="4"/>
  <c r="O48" i="4"/>
  <c r="O52" i="4" s="1"/>
  <c r="R6" i="2"/>
  <c r="P36" i="4"/>
  <c r="P39" i="4" s="1"/>
  <c r="P43" i="4" s="1"/>
  <c r="P45" i="4" s="1"/>
  <c r="R15" i="2"/>
  <c r="L39" i="4"/>
  <c r="L51" i="4" s="1"/>
  <c r="L52" i="4" s="1"/>
  <c r="Q34" i="2"/>
  <c r="P20" i="4"/>
  <c r="R6" i="4"/>
  <c r="R7" i="4"/>
  <c r="T37" i="3"/>
  <c r="U41" i="4" s="1"/>
  <c r="U42" i="4" s="1"/>
  <c r="T33" i="5"/>
  <c r="U41" i="6"/>
  <c r="U42" i="6" s="1"/>
  <c r="L37" i="4"/>
  <c r="R31" i="2"/>
  <c r="R38" i="2"/>
  <c r="P11" i="6"/>
  <c r="N48" i="6"/>
  <c r="Q13" i="4"/>
  <c r="R31" i="4"/>
  <c r="R27" i="4"/>
  <c r="R32" i="4"/>
  <c r="R22" i="4"/>
  <c r="R33" i="4"/>
  <c r="R38" i="4"/>
  <c r="Q19" i="4"/>
  <c r="Q13" i="6"/>
  <c r="Q8" i="6"/>
  <c r="P11" i="4"/>
  <c r="R27" i="2"/>
  <c r="R7" i="2"/>
  <c r="R32" i="2"/>
  <c r="Q8" i="2"/>
  <c r="L44" i="6"/>
  <c r="L45" i="6"/>
  <c r="P11" i="2"/>
  <c r="P13" i="2" s="1"/>
  <c r="Q8" i="4"/>
  <c r="Q12" i="4" s="1"/>
  <c r="N37" i="6"/>
  <c r="Q25" i="6"/>
  <c r="N39" i="4"/>
  <c r="N37" i="4"/>
  <c r="N48" i="4"/>
  <c r="P25" i="6"/>
  <c r="P28" i="6" s="1"/>
  <c r="P36" i="6" s="1"/>
  <c r="P57" i="6"/>
  <c r="Q34" i="6"/>
  <c r="Q26" i="4"/>
  <c r="Q12" i="6"/>
  <c r="M43" i="4"/>
  <c r="M51" i="4"/>
  <c r="M52" i="4" s="1"/>
  <c r="N53" i="6"/>
  <c r="N43" i="6"/>
  <c r="O25" i="6"/>
  <c r="O28" i="6" s="1"/>
  <c r="O36" i="6" s="1"/>
  <c r="O57" i="6"/>
  <c r="Q26" i="6"/>
  <c r="Q18" i="6"/>
  <c r="Q34" i="4"/>
  <c r="P20" i="6"/>
  <c r="Q26" i="2"/>
  <c r="T1" i="6"/>
  <c r="T1" i="4"/>
  <c r="R33" i="2"/>
  <c r="S3" i="2"/>
  <c r="S3" i="6"/>
  <c r="S3" i="4"/>
  <c r="R5" i="2"/>
  <c r="R22" i="2"/>
  <c r="R18" i="4"/>
  <c r="R6" i="6"/>
  <c r="R5" i="6" s="1"/>
  <c r="R33" i="6"/>
  <c r="R38" i="6"/>
  <c r="R27" i="6"/>
  <c r="R32" i="6"/>
  <c r="R7" i="6"/>
  <c r="R18" i="6" s="1"/>
  <c r="R22" i="6"/>
  <c r="R31" i="6"/>
  <c r="N39" i="2"/>
  <c r="N51" i="2" s="1"/>
  <c r="N55" i="2" s="1"/>
  <c r="N37" i="2"/>
  <c r="P20" i="2"/>
  <c r="Q19" i="2"/>
  <c r="O39" i="2"/>
  <c r="O51" i="2" s="1"/>
  <c r="O48" i="2"/>
  <c r="Q18" i="2"/>
  <c r="U41" i="2"/>
  <c r="U38" i="1"/>
  <c r="S13" i="1"/>
  <c r="S14" i="1" s="1"/>
  <c r="T1" i="2"/>
  <c r="T12" i="1"/>
  <c r="L43" i="4" l="1"/>
  <c r="L44" i="4" s="1"/>
  <c r="P51" i="4"/>
  <c r="L55" i="4"/>
  <c r="L53" i="4"/>
  <c r="O55" i="4"/>
  <c r="O53" i="4"/>
  <c r="M55" i="4"/>
  <c r="M53" i="4"/>
  <c r="N54" i="6"/>
  <c r="N56" i="6" s="1"/>
  <c r="O52" i="2"/>
  <c r="O53" i="2" s="1"/>
  <c r="O44" i="4"/>
  <c r="N52" i="2"/>
  <c r="N53" i="2" s="1"/>
  <c r="P44" i="4"/>
  <c r="P37" i="4"/>
  <c r="P48" i="4"/>
  <c r="P52" i="4" s="1"/>
  <c r="S15" i="6"/>
  <c r="S15" i="4"/>
  <c r="S6" i="2"/>
  <c r="S5" i="2" s="1"/>
  <c r="Q28" i="6"/>
  <c r="Q36" i="6" s="1"/>
  <c r="Q39" i="6" s="1"/>
  <c r="Q43" i="6" s="1"/>
  <c r="Q45" i="6" s="1"/>
  <c r="S15" i="2"/>
  <c r="S6" i="4"/>
  <c r="S5" i="4" s="1"/>
  <c r="S7" i="4"/>
  <c r="U37" i="3"/>
  <c r="V41" i="4" s="1"/>
  <c r="V42" i="4" s="1"/>
  <c r="U33" i="5"/>
  <c r="V41" i="6"/>
  <c r="V42" i="6" s="1"/>
  <c r="S31" i="2"/>
  <c r="S38" i="2"/>
  <c r="O55" i="2"/>
  <c r="R19" i="6"/>
  <c r="S31" i="4"/>
  <c r="S27" i="4"/>
  <c r="S32" i="4"/>
  <c r="S22" i="4"/>
  <c r="S33" i="4"/>
  <c r="S38" i="4"/>
  <c r="R19" i="4"/>
  <c r="Q20" i="4"/>
  <c r="Q57" i="6"/>
  <c r="Q11" i="6"/>
  <c r="R26" i="2"/>
  <c r="Q11" i="2"/>
  <c r="Q12" i="2"/>
  <c r="R8" i="2"/>
  <c r="R18" i="2" s="1"/>
  <c r="Q11" i="4"/>
  <c r="S22" i="2"/>
  <c r="P25" i="2"/>
  <c r="P28" i="2" s="1"/>
  <c r="Q25" i="4"/>
  <c r="Q28" i="4" s="1"/>
  <c r="Q36" i="4" s="1"/>
  <c r="Q39" i="4" s="1"/>
  <c r="Q43" i="4" s="1"/>
  <c r="Q45" i="4" s="1"/>
  <c r="R34" i="4"/>
  <c r="R20" i="6"/>
  <c r="R26" i="4"/>
  <c r="Q20" i="6"/>
  <c r="N51" i="4"/>
  <c r="N52" i="4" s="1"/>
  <c r="N43" i="4"/>
  <c r="R13" i="6"/>
  <c r="O39" i="6"/>
  <c r="O48" i="6"/>
  <c r="O37" i="6"/>
  <c r="R5" i="4"/>
  <c r="N45" i="6"/>
  <c r="N44" i="6"/>
  <c r="M45" i="4"/>
  <c r="M44" i="4"/>
  <c r="P39" i="6"/>
  <c r="P48" i="6"/>
  <c r="P37" i="6"/>
  <c r="S7" i="2"/>
  <c r="S27" i="2"/>
  <c r="S32" i="2"/>
  <c r="R26" i="6"/>
  <c r="R8" i="6"/>
  <c r="R12" i="6" s="1"/>
  <c r="R8" i="4"/>
  <c r="R34" i="2"/>
  <c r="S33" i="2"/>
  <c r="R34" i="6"/>
  <c r="U1" i="6"/>
  <c r="U1" i="4"/>
  <c r="S31" i="6"/>
  <c r="S38" i="6"/>
  <c r="S6" i="6"/>
  <c r="S5" i="6" s="1"/>
  <c r="S13" i="6" s="1"/>
  <c r="S33" i="6"/>
  <c r="S27" i="6"/>
  <c r="S32" i="6"/>
  <c r="S22" i="6"/>
  <c r="S7" i="6"/>
  <c r="T3" i="2"/>
  <c r="T3" i="4"/>
  <c r="T3" i="6"/>
  <c r="Q13" i="2"/>
  <c r="Q25" i="2" s="1"/>
  <c r="Q28" i="2" s="1"/>
  <c r="Q36" i="2" s="1"/>
  <c r="Q39" i="2" s="1"/>
  <c r="Q20" i="2"/>
  <c r="R19" i="2"/>
  <c r="V41" i="2"/>
  <c r="V38" i="1"/>
  <c r="U1" i="2"/>
  <c r="U12" i="1"/>
  <c r="T13" i="1"/>
  <c r="T14" i="1" s="1"/>
  <c r="L45" i="4" l="1"/>
  <c r="N55" i="4"/>
  <c r="N53" i="4"/>
  <c r="P55" i="4"/>
  <c r="P53" i="4"/>
  <c r="Q44" i="6"/>
  <c r="Q37" i="6"/>
  <c r="T15" i="6"/>
  <c r="Q53" i="6"/>
  <c r="Q48" i="6"/>
  <c r="T15" i="4"/>
  <c r="T6" i="2"/>
  <c r="T5" i="2" s="1"/>
  <c r="T15" i="2"/>
  <c r="R20" i="4"/>
  <c r="T7" i="4"/>
  <c r="T6" i="4"/>
  <c r="T5" i="4" s="1"/>
  <c r="V33" i="5"/>
  <c r="V37" i="3"/>
  <c r="W41" i="4" s="1"/>
  <c r="W42" i="4" s="1"/>
  <c r="W41" i="6"/>
  <c r="W42" i="6" s="1"/>
  <c r="T33" i="2"/>
  <c r="T38" i="2"/>
  <c r="P36" i="2"/>
  <c r="P37" i="2" s="1"/>
  <c r="T38" i="4"/>
  <c r="T33" i="4"/>
  <c r="T31" i="4"/>
  <c r="T27" i="4"/>
  <c r="T22" i="4"/>
  <c r="T32" i="4"/>
  <c r="S19" i="4"/>
  <c r="S26" i="4"/>
  <c r="R12" i="4"/>
  <c r="Q51" i="4"/>
  <c r="R20" i="2"/>
  <c r="S8" i="6"/>
  <c r="S11" i="6" s="1"/>
  <c r="R12" i="2"/>
  <c r="R11" i="2"/>
  <c r="Q44" i="4"/>
  <c r="Q48" i="4"/>
  <c r="Q37" i="4"/>
  <c r="S13" i="4"/>
  <c r="S25" i="4" s="1"/>
  <c r="R25" i="6"/>
  <c r="R28" i="6" s="1"/>
  <c r="R36" i="6" s="1"/>
  <c r="R37" i="6" s="1"/>
  <c r="R57" i="6"/>
  <c r="S26" i="2"/>
  <c r="S26" i="6"/>
  <c r="R11" i="6"/>
  <c r="S8" i="4"/>
  <c r="S12" i="4" s="1"/>
  <c r="S25" i="6"/>
  <c r="N45" i="4"/>
  <c r="N44" i="4"/>
  <c r="T7" i="2"/>
  <c r="S18" i="6"/>
  <c r="S19" i="6"/>
  <c r="P43" i="6"/>
  <c r="P53" i="6"/>
  <c r="P54" i="6" s="1"/>
  <c r="P56" i="6" s="1"/>
  <c r="R13" i="4"/>
  <c r="O53" i="6"/>
  <c r="O54" i="6" s="1"/>
  <c r="O56" i="6" s="1"/>
  <c r="O43" i="6"/>
  <c r="T27" i="2"/>
  <c r="R11" i="4"/>
  <c r="T31" i="2"/>
  <c r="S34" i="2"/>
  <c r="S8" i="2"/>
  <c r="S34" i="4"/>
  <c r="S18" i="4"/>
  <c r="S34" i="6"/>
  <c r="T19" i="4"/>
  <c r="T22" i="2"/>
  <c r="T32" i="2"/>
  <c r="U3" i="2"/>
  <c r="U3" i="6"/>
  <c r="U3" i="4"/>
  <c r="T22" i="6"/>
  <c r="T38" i="6"/>
  <c r="T33" i="6"/>
  <c r="T7" i="6"/>
  <c r="T19" i="6" s="1"/>
  <c r="T31" i="6"/>
  <c r="T32" i="6"/>
  <c r="T6" i="6"/>
  <c r="T27" i="6"/>
  <c r="V1" i="6"/>
  <c r="V1" i="4"/>
  <c r="Q48" i="2"/>
  <c r="Q37" i="2"/>
  <c r="R13" i="2"/>
  <c r="S18" i="2"/>
  <c r="S19" i="2"/>
  <c r="W41" i="2"/>
  <c r="W38" i="1"/>
  <c r="U13" i="1"/>
  <c r="U14" i="1" s="1"/>
  <c r="V1" i="2"/>
  <c r="V12" i="1"/>
  <c r="Q51" i="2"/>
  <c r="Q52" i="2" l="1"/>
  <c r="Q53" i="2" s="1"/>
  <c r="S28" i="4"/>
  <c r="P39" i="2"/>
  <c r="P51" i="2" s="1"/>
  <c r="S28" i="6"/>
  <c r="S36" i="6" s="1"/>
  <c r="S39" i="6" s="1"/>
  <c r="S53" i="6" s="1"/>
  <c r="Q54" i="6"/>
  <c r="Q56" i="6" s="1"/>
  <c r="Q52" i="4"/>
  <c r="U15" i="6"/>
  <c r="U15" i="4"/>
  <c r="U6" i="2"/>
  <c r="U5" i="2" s="1"/>
  <c r="S36" i="4"/>
  <c r="S48" i="4" s="1"/>
  <c r="U15" i="2"/>
  <c r="S12" i="6"/>
  <c r="T8" i="6"/>
  <c r="S20" i="4"/>
  <c r="U6" i="4"/>
  <c r="U5" i="4" s="1"/>
  <c r="U7" i="4"/>
  <c r="W33" i="5"/>
  <c r="W37" i="3"/>
  <c r="X41" i="4" s="1"/>
  <c r="X42" i="4" s="1"/>
  <c r="X41" i="6"/>
  <c r="X42" i="6" s="1"/>
  <c r="Q55" i="2"/>
  <c r="P48" i="2"/>
  <c r="U33" i="2"/>
  <c r="U38" i="2"/>
  <c r="S57" i="6"/>
  <c r="U32" i="4"/>
  <c r="U38" i="4"/>
  <c r="U33" i="4"/>
  <c r="U27" i="4"/>
  <c r="U31" i="4"/>
  <c r="U22" i="4"/>
  <c r="T13" i="4"/>
  <c r="S39" i="4"/>
  <c r="S51" i="4" s="1"/>
  <c r="T5" i="6"/>
  <c r="T8" i="2"/>
  <c r="T19" i="2" s="1"/>
  <c r="T8" i="4"/>
  <c r="S11" i="2"/>
  <c r="S12" i="2"/>
  <c r="U27" i="2"/>
  <c r="U31" i="2"/>
  <c r="T26" i="2"/>
  <c r="S20" i="6"/>
  <c r="S11" i="4"/>
  <c r="R39" i="6"/>
  <c r="R48" i="6"/>
  <c r="U32" i="2"/>
  <c r="T34" i="6"/>
  <c r="U22" i="2"/>
  <c r="U7" i="2"/>
  <c r="T18" i="4"/>
  <c r="T34" i="2"/>
  <c r="T26" i="6"/>
  <c r="T26" i="4"/>
  <c r="T18" i="6"/>
  <c r="P44" i="6"/>
  <c r="P45" i="6"/>
  <c r="O45" i="6"/>
  <c r="O44" i="6"/>
  <c r="T34" i="4"/>
  <c r="T11" i="4"/>
  <c r="R25" i="4"/>
  <c r="R28" i="4" s="1"/>
  <c r="R36" i="4" s="1"/>
  <c r="W1" i="6"/>
  <c r="W1" i="4"/>
  <c r="U22" i="6"/>
  <c r="U33" i="6"/>
  <c r="U31" i="6"/>
  <c r="U6" i="6"/>
  <c r="U5" i="6" s="1"/>
  <c r="U38" i="6"/>
  <c r="U7" i="6"/>
  <c r="U32" i="6"/>
  <c r="U27" i="6"/>
  <c r="V3" i="2"/>
  <c r="V3" i="6"/>
  <c r="V3" i="4"/>
  <c r="R25" i="2"/>
  <c r="R28" i="2" s="1"/>
  <c r="T18" i="2"/>
  <c r="S13" i="2"/>
  <c r="S20" i="2"/>
  <c r="X41" i="2"/>
  <c r="X38" i="1"/>
  <c r="W1" i="2"/>
  <c r="V13" i="1"/>
  <c r="V14" i="1" s="1"/>
  <c r="W12" i="1"/>
  <c r="Q55" i="4" l="1"/>
  <c r="Q53" i="4"/>
  <c r="P55" i="2"/>
  <c r="P52" i="2"/>
  <c r="P53" i="2" s="1"/>
  <c r="S52" i="4"/>
  <c r="V15" i="6"/>
  <c r="S48" i="6"/>
  <c r="S54" i="6" s="1"/>
  <c r="S56" i="6" s="1"/>
  <c r="S37" i="6"/>
  <c r="S43" i="6"/>
  <c r="S45" i="6" s="1"/>
  <c r="S37" i="4"/>
  <c r="V15" i="4"/>
  <c r="V6" i="2"/>
  <c r="V5" i="2" s="1"/>
  <c r="V15" i="2"/>
  <c r="U8" i="6"/>
  <c r="U12" i="6" s="1"/>
  <c r="V6" i="4"/>
  <c r="V5" i="4" s="1"/>
  <c r="V7" i="4"/>
  <c r="X37" i="3"/>
  <c r="Y41" i="4" s="1"/>
  <c r="Y42" i="4" s="1"/>
  <c r="X33" i="5"/>
  <c r="Y41" i="6"/>
  <c r="Y42" i="6" s="1"/>
  <c r="V38" i="2"/>
  <c r="R36" i="2"/>
  <c r="R39" i="2" s="1"/>
  <c r="R51" i="2" s="1"/>
  <c r="T12" i="6"/>
  <c r="T20" i="6"/>
  <c r="U26" i="6"/>
  <c r="U11" i="6"/>
  <c r="U8" i="4"/>
  <c r="U11" i="4" s="1"/>
  <c r="T25" i="4"/>
  <c r="T28" i="4" s="1"/>
  <c r="T36" i="4" s="1"/>
  <c r="V31" i="4"/>
  <c r="V27" i="4"/>
  <c r="V32" i="4"/>
  <c r="V22" i="4"/>
  <c r="V33" i="4"/>
  <c r="V38" i="4"/>
  <c r="U13" i="4"/>
  <c r="U25" i="4" s="1"/>
  <c r="U26" i="4"/>
  <c r="S43" i="4"/>
  <c r="S44" i="4" s="1"/>
  <c r="T11" i="6"/>
  <c r="T12" i="2"/>
  <c r="T13" i="6"/>
  <c r="T25" i="6" s="1"/>
  <c r="T28" i="6" s="1"/>
  <c r="T36" i="6" s="1"/>
  <c r="T20" i="4"/>
  <c r="U8" i="2"/>
  <c r="U11" i="2" s="1"/>
  <c r="T20" i="2"/>
  <c r="T11" i="2"/>
  <c r="V31" i="2"/>
  <c r="U13" i="6"/>
  <c r="U25" i="6" s="1"/>
  <c r="V27" i="2"/>
  <c r="U34" i="2"/>
  <c r="U19" i="6"/>
  <c r="U34" i="6"/>
  <c r="U18" i="4"/>
  <c r="T12" i="4"/>
  <c r="U26" i="2"/>
  <c r="U18" i="6"/>
  <c r="U19" i="4"/>
  <c r="U34" i="4"/>
  <c r="R43" i="6"/>
  <c r="R53" i="6"/>
  <c r="R54" i="6" s="1"/>
  <c r="R56" i="6" s="1"/>
  <c r="R39" i="4"/>
  <c r="R48" i="4"/>
  <c r="R37" i="4"/>
  <c r="W3" i="2"/>
  <c r="W3" i="6"/>
  <c r="W3" i="4"/>
  <c r="V22" i="2"/>
  <c r="X1" i="6"/>
  <c r="X1" i="4"/>
  <c r="V32" i="2"/>
  <c r="V7" i="2"/>
  <c r="V33" i="2"/>
  <c r="V31" i="6"/>
  <c r="V6" i="6"/>
  <c r="V38" i="6"/>
  <c r="V32" i="6"/>
  <c r="V27" i="6"/>
  <c r="V22" i="6"/>
  <c r="V33" i="6"/>
  <c r="V7" i="6"/>
  <c r="T13" i="2"/>
  <c r="S25" i="2"/>
  <c r="S28" i="2" s="1"/>
  <c r="S36" i="2" s="1"/>
  <c r="S48" i="2" s="1"/>
  <c r="U18" i="2"/>
  <c r="U19" i="2"/>
  <c r="Y41" i="2"/>
  <c r="Y38" i="1"/>
  <c r="V8" i="2"/>
  <c r="X1" i="2"/>
  <c r="W13" i="1"/>
  <c r="W14" i="1" s="1"/>
  <c r="X12" i="1"/>
  <c r="S55" i="4" l="1"/>
  <c r="S53" i="4"/>
  <c r="V19" i="4"/>
  <c r="U28" i="6"/>
  <c r="U36" i="6" s="1"/>
  <c r="U37" i="6" s="1"/>
  <c r="U28" i="4"/>
  <c r="U36" i="4" s="1"/>
  <c r="U39" i="4" s="1"/>
  <c r="U43" i="4" s="1"/>
  <c r="U44" i="4" s="1"/>
  <c r="W15" i="6"/>
  <c r="S44" i="6"/>
  <c r="W15" i="4"/>
  <c r="W15" i="2"/>
  <c r="W6" i="2"/>
  <c r="W8" i="2" s="1"/>
  <c r="U12" i="4"/>
  <c r="V12" i="2"/>
  <c r="V19" i="6"/>
  <c r="V18" i="6"/>
  <c r="V20" i="6" s="1"/>
  <c r="W27" i="2"/>
  <c r="R48" i="2"/>
  <c r="W31" i="2"/>
  <c r="W6" i="4"/>
  <c r="W5" i="4" s="1"/>
  <c r="W7" i="4"/>
  <c r="Y37" i="3"/>
  <c r="Z41" i="4" s="1"/>
  <c r="Z42" i="4" s="1"/>
  <c r="Y33" i="5"/>
  <c r="Z41" i="6"/>
  <c r="Z42" i="6" s="1"/>
  <c r="R37" i="2"/>
  <c r="W38" i="2"/>
  <c r="V8" i="6"/>
  <c r="V26" i="6"/>
  <c r="U20" i="6"/>
  <c r="V34" i="6"/>
  <c r="T57" i="6"/>
  <c r="V13" i="4"/>
  <c r="W31" i="4"/>
  <c r="W27" i="4"/>
  <c r="W38" i="4"/>
  <c r="W32" i="4"/>
  <c r="W22" i="4"/>
  <c r="W33" i="4"/>
  <c r="T39" i="4"/>
  <c r="T48" i="4"/>
  <c r="T37" i="4"/>
  <c r="V8" i="4"/>
  <c r="V11" i="4" s="1"/>
  <c r="S45" i="4"/>
  <c r="U39" i="6"/>
  <c r="V5" i="6"/>
  <c r="U12" i="2"/>
  <c r="U13" i="2" s="1"/>
  <c r="T25" i="2"/>
  <c r="T28" i="2" s="1"/>
  <c r="T36" i="2" s="1"/>
  <c r="T39" i="2" s="1"/>
  <c r="V34" i="2"/>
  <c r="U57" i="6"/>
  <c r="V26" i="4"/>
  <c r="V18" i="4"/>
  <c r="V34" i="4"/>
  <c r="U20" i="4"/>
  <c r="V26" i="2"/>
  <c r="R44" i="6"/>
  <c r="R45" i="6"/>
  <c r="T39" i="6"/>
  <c r="T48" i="6"/>
  <c r="T37" i="6"/>
  <c r="W7" i="2"/>
  <c r="W19" i="2" s="1"/>
  <c r="W33" i="2"/>
  <c r="R43" i="4"/>
  <c r="R51" i="4"/>
  <c r="R52" i="4" s="1"/>
  <c r="W32" i="2"/>
  <c r="W22" i="2"/>
  <c r="W18" i="4"/>
  <c r="W27" i="6"/>
  <c r="W22" i="6"/>
  <c r="W31" i="6"/>
  <c r="W38" i="6"/>
  <c r="W32" i="6"/>
  <c r="W7" i="6"/>
  <c r="W33" i="6"/>
  <c r="W6" i="6"/>
  <c r="W5" i="6" s="1"/>
  <c r="Y1" i="6"/>
  <c r="Y1" i="4"/>
  <c r="X3" i="2"/>
  <c r="X3" i="6"/>
  <c r="X3" i="4"/>
  <c r="S37" i="2"/>
  <c r="S39" i="2"/>
  <c r="S51" i="2" s="1"/>
  <c r="S55" i="2" s="1"/>
  <c r="U20" i="2"/>
  <c r="W18" i="2"/>
  <c r="Z41" i="2"/>
  <c r="Z38" i="1"/>
  <c r="Y1" i="2"/>
  <c r="Y12" i="1"/>
  <c r="X13" i="1"/>
  <c r="X14" i="1" s="1"/>
  <c r="V19" i="2"/>
  <c r="V11" i="2"/>
  <c r="V13" i="2" s="1"/>
  <c r="V18" i="2"/>
  <c r="U48" i="4" l="1"/>
  <c r="U48" i="6"/>
  <c r="R55" i="4"/>
  <c r="R53" i="4"/>
  <c r="U37" i="4"/>
  <c r="U45" i="4"/>
  <c r="U51" i="4"/>
  <c r="W5" i="2"/>
  <c r="V12" i="4"/>
  <c r="V20" i="4"/>
  <c r="V11" i="6"/>
  <c r="U52" i="4"/>
  <c r="R55" i="2"/>
  <c r="R52" i="2"/>
  <c r="R53" i="2" s="1"/>
  <c r="S52" i="2"/>
  <c r="S53" i="2" s="1"/>
  <c r="X15" i="6"/>
  <c r="X15" i="4"/>
  <c r="X6" i="2"/>
  <c r="X15" i="2"/>
  <c r="X7" i="4"/>
  <c r="X6" i="4"/>
  <c r="X5" i="4" s="1"/>
  <c r="Z37" i="3"/>
  <c r="AA41" i="4" s="1"/>
  <c r="AA42" i="4" s="1"/>
  <c r="Z33" i="5"/>
  <c r="AA41" i="6"/>
  <c r="AA42" i="6" s="1"/>
  <c r="X27" i="2"/>
  <c r="X38" i="2"/>
  <c r="W26" i="6"/>
  <c r="W19" i="6"/>
  <c r="W18" i="6"/>
  <c r="T43" i="4"/>
  <c r="T51" i="4"/>
  <c r="T52" i="4" s="1"/>
  <c r="X33" i="4"/>
  <c r="X34" i="4" s="1"/>
  <c r="X31" i="4"/>
  <c r="X27" i="4"/>
  <c r="X38" i="4"/>
  <c r="X22" i="4"/>
  <c r="X26" i="4" s="1"/>
  <c r="X32" i="4"/>
  <c r="T48" i="2"/>
  <c r="W19" i="4"/>
  <c r="W26" i="4"/>
  <c r="U25" i="2"/>
  <c r="U28" i="2" s="1"/>
  <c r="U36" i="2" s="1"/>
  <c r="U48" i="2" s="1"/>
  <c r="V12" i="6"/>
  <c r="T37" i="2"/>
  <c r="V13" i="6"/>
  <c r="U43" i="6"/>
  <c r="U53" i="6"/>
  <c r="U54" i="6" s="1"/>
  <c r="U56" i="6" s="1"/>
  <c r="X33" i="2"/>
  <c r="X34" i="2" s="1"/>
  <c r="X32" i="2"/>
  <c r="X22" i="2"/>
  <c r="W26" i="2"/>
  <c r="W13" i="6"/>
  <c r="V25" i="4"/>
  <c r="V28" i="4" s="1"/>
  <c r="V36" i="4" s="1"/>
  <c r="W13" i="4"/>
  <c r="W25" i="4" s="1"/>
  <c r="W28" i="4" s="1"/>
  <c r="W8" i="6"/>
  <c r="W11" i="6" s="1"/>
  <c r="W34" i="2"/>
  <c r="W34" i="6"/>
  <c r="W8" i="4"/>
  <c r="W12" i="4" s="1"/>
  <c r="W34" i="4"/>
  <c r="T53" i="6"/>
  <c r="T54" i="6" s="1"/>
  <c r="T56" i="6" s="1"/>
  <c r="T43" i="6"/>
  <c r="R44" i="4"/>
  <c r="R45" i="4"/>
  <c r="Y3" i="2"/>
  <c r="Y3" i="6"/>
  <c r="Y3" i="4"/>
  <c r="X27" i="6"/>
  <c r="X38" i="6"/>
  <c r="X32" i="6"/>
  <c r="X31" i="6"/>
  <c r="X33" i="6"/>
  <c r="X6" i="6"/>
  <c r="X5" i="6" s="1"/>
  <c r="X13" i="6" s="1"/>
  <c r="X25" i="6" s="1"/>
  <c r="X22" i="6"/>
  <c r="X7" i="6"/>
  <c r="X26" i="6" s="1"/>
  <c r="X5" i="2"/>
  <c r="X31" i="2"/>
  <c r="X7" i="2"/>
  <c r="Z1" i="4"/>
  <c r="Z1" i="6"/>
  <c r="X18" i="4"/>
  <c r="X19" i="4"/>
  <c r="X8" i="4"/>
  <c r="W11" i="2"/>
  <c r="W12" i="2"/>
  <c r="V20" i="2"/>
  <c r="V25" i="2"/>
  <c r="V28" i="2" s="1"/>
  <c r="V36" i="2" s="1"/>
  <c r="T51" i="2"/>
  <c r="AA41" i="2"/>
  <c r="AA38" i="1"/>
  <c r="X8" i="2"/>
  <c r="W20" i="2"/>
  <c r="Z1" i="2"/>
  <c r="Y13" i="1"/>
  <c r="Y14" i="1" s="1"/>
  <c r="Z12" i="1"/>
  <c r="T55" i="4" l="1"/>
  <c r="T53" i="4"/>
  <c r="U55" i="4"/>
  <c r="U53" i="4"/>
  <c r="X20" i="4"/>
  <c r="W36" i="4"/>
  <c r="W37" i="4" s="1"/>
  <c r="X28" i="6"/>
  <c r="X11" i="4"/>
  <c r="X26" i="2"/>
  <c r="X8" i="6"/>
  <c r="X11" i="6" s="1"/>
  <c r="X34" i="6"/>
  <c r="X36" i="6" s="1"/>
  <c r="X12" i="4"/>
  <c r="T52" i="2"/>
  <c r="T53" i="2" s="1"/>
  <c r="Y15" i="6"/>
  <c r="Y15" i="4"/>
  <c r="Y15" i="2"/>
  <c r="Y6" i="2"/>
  <c r="X19" i="6"/>
  <c r="X18" i="6"/>
  <c r="X13" i="4"/>
  <c r="X25" i="4" s="1"/>
  <c r="X28" i="4" s="1"/>
  <c r="X36" i="4" s="1"/>
  <c r="X39" i="4" s="1"/>
  <c r="X51" i="4" s="1"/>
  <c r="W20" i="4"/>
  <c r="Y27" i="2"/>
  <c r="Y5" i="2"/>
  <c r="Y6" i="4"/>
  <c r="Y7" i="4"/>
  <c r="AA37" i="3"/>
  <c r="AB41" i="4" s="1"/>
  <c r="AB42" i="4" s="1"/>
  <c r="AA33" i="5"/>
  <c r="AB41" i="6"/>
  <c r="AB42" i="6" s="1"/>
  <c r="T55" i="2"/>
  <c r="Y38" i="2"/>
  <c r="W20" i="6"/>
  <c r="Y38" i="4"/>
  <c r="Y32" i="4"/>
  <c r="Y33" i="4"/>
  <c r="Y22" i="4"/>
  <c r="Y26" i="4" s="1"/>
  <c r="Y27" i="4"/>
  <c r="Y31" i="4"/>
  <c r="T45" i="4"/>
  <c r="T44" i="4"/>
  <c r="U39" i="2"/>
  <c r="U51" i="2" s="1"/>
  <c r="U55" i="2" s="1"/>
  <c r="U37" i="2"/>
  <c r="W39" i="4"/>
  <c r="W51" i="4" s="1"/>
  <c r="U45" i="6"/>
  <c r="U44" i="6"/>
  <c r="V25" i="6"/>
  <c r="V28" i="6" s="1"/>
  <c r="V36" i="6" s="1"/>
  <c r="V57" i="6"/>
  <c r="W12" i="6"/>
  <c r="Y31" i="2"/>
  <c r="Y22" i="2"/>
  <c r="Y32" i="2"/>
  <c r="W25" i="6"/>
  <c r="W28" i="6" s="1"/>
  <c r="W36" i="6" s="1"/>
  <c r="W57" i="6"/>
  <c r="V39" i="4"/>
  <c r="V37" i="4"/>
  <c r="V48" i="4"/>
  <c r="W48" i="4"/>
  <c r="W11" i="4"/>
  <c r="T45" i="6"/>
  <c r="T44" i="6"/>
  <c r="Y7" i="2"/>
  <c r="Y33" i="2"/>
  <c r="Y22" i="6"/>
  <c r="Y33" i="6"/>
  <c r="Y27" i="6"/>
  <c r="Y32" i="6"/>
  <c r="Y31" i="6"/>
  <c r="Y6" i="6"/>
  <c r="Y5" i="6" s="1"/>
  <c r="Y13" i="6" s="1"/>
  <c r="Y25" i="6" s="1"/>
  <c r="Y38" i="6"/>
  <c r="Y7" i="6"/>
  <c r="Y19" i="6"/>
  <c r="AA1" i="6"/>
  <c r="AA1" i="4"/>
  <c r="Z3" i="2"/>
  <c r="Z3" i="6"/>
  <c r="Z3" i="4"/>
  <c r="X57" i="6"/>
  <c r="Y18" i="4"/>
  <c r="Y19" i="4"/>
  <c r="W13" i="2"/>
  <c r="V48" i="2"/>
  <c r="V37" i="2"/>
  <c r="V39" i="2"/>
  <c r="AA1" i="2"/>
  <c r="Z13" i="1"/>
  <c r="Z14" i="1" s="1"/>
  <c r="AA12" i="1"/>
  <c r="X19" i="2"/>
  <c r="X11" i="2"/>
  <c r="Y34" i="2"/>
  <c r="X12" i="2"/>
  <c r="X18" i="2"/>
  <c r="AB41" i="2"/>
  <c r="AB38" i="1"/>
  <c r="Y20" i="4" l="1"/>
  <c r="Y8" i="6"/>
  <c r="W52" i="4"/>
  <c r="Y8" i="2"/>
  <c r="Y11" i="2" s="1"/>
  <c r="Y18" i="6"/>
  <c r="X39" i="6"/>
  <c r="X37" i="6"/>
  <c r="X48" i="6"/>
  <c r="Y34" i="6"/>
  <c r="X20" i="6"/>
  <c r="X12" i="6"/>
  <c r="Y34" i="4"/>
  <c r="Y20" i="6"/>
  <c r="Y11" i="6"/>
  <c r="U52" i="2"/>
  <c r="U53" i="2" s="1"/>
  <c r="Z15" i="6"/>
  <c r="Z15" i="4"/>
  <c r="Z6" i="2"/>
  <c r="Z15" i="2"/>
  <c r="X37" i="4"/>
  <c r="Y18" i="2"/>
  <c r="X48" i="4"/>
  <c r="X52" i="4" s="1"/>
  <c r="Y12" i="6"/>
  <c r="Y26" i="2"/>
  <c r="Y5" i="4"/>
  <c r="Y13" i="4" s="1"/>
  <c r="Y25" i="4" s="1"/>
  <c r="Y28" i="4" s="1"/>
  <c r="Y8" i="4"/>
  <c r="Y12" i="4" s="1"/>
  <c r="X43" i="4"/>
  <c r="X45" i="4" s="1"/>
  <c r="Y26" i="6"/>
  <c r="Y28" i="6" s="1"/>
  <c r="Y36" i="6" s="1"/>
  <c r="Z6" i="4"/>
  <c r="Z5" i="4" s="1"/>
  <c r="Z13" i="4" s="1"/>
  <c r="Z7" i="4"/>
  <c r="AB37" i="3"/>
  <c r="AC41" i="4" s="1"/>
  <c r="AC42" i="4" s="1"/>
  <c r="AB33" i="5"/>
  <c r="AC41" i="6"/>
  <c r="AC42" i="6" s="1"/>
  <c r="Z27" i="2"/>
  <c r="Z38" i="2"/>
  <c r="Z31" i="4"/>
  <c r="Z27" i="4"/>
  <c r="Z38" i="4"/>
  <c r="Z32" i="4"/>
  <c r="Z22" i="4"/>
  <c r="Z33" i="4"/>
  <c r="W43" i="4"/>
  <c r="W44" i="4" s="1"/>
  <c r="V39" i="6"/>
  <c r="V37" i="6"/>
  <c r="V48" i="6"/>
  <c r="V43" i="4"/>
  <c r="V51" i="4"/>
  <c r="V52" i="4" s="1"/>
  <c r="W39" i="6"/>
  <c r="W37" i="6"/>
  <c r="W48" i="6"/>
  <c r="Z33" i="2"/>
  <c r="AB1" i="6"/>
  <c r="AB1" i="4"/>
  <c r="Z5" i="2"/>
  <c r="Z19" i="4"/>
  <c r="Z22" i="2"/>
  <c r="Z32" i="2"/>
  <c r="Z31" i="2"/>
  <c r="AA3" i="2"/>
  <c r="AA3" i="4"/>
  <c r="AA3" i="6"/>
  <c r="Z7" i="2"/>
  <c r="Z8" i="2" s="1"/>
  <c r="Z6" i="6"/>
  <c r="Z5" i="6" s="1"/>
  <c r="Z13" i="6" s="1"/>
  <c r="Z32" i="6"/>
  <c r="Z38" i="6"/>
  <c r="Z22" i="6"/>
  <c r="Z26" i="6"/>
  <c r="Z33" i="6"/>
  <c r="Z7" i="6"/>
  <c r="Z18" i="6" s="1"/>
  <c r="Z31" i="6"/>
  <c r="Z27" i="6"/>
  <c r="Y57" i="6"/>
  <c r="W25" i="2"/>
  <c r="W28" i="2" s="1"/>
  <c r="W36" i="2" s="1"/>
  <c r="W48" i="2" s="1"/>
  <c r="X20" i="2"/>
  <c r="Y19" i="2"/>
  <c r="Y20" i="2" s="1"/>
  <c r="Z26" i="2"/>
  <c r="X13" i="2"/>
  <c r="V51" i="2"/>
  <c r="V55" i="2" s="1"/>
  <c r="AB1" i="2"/>
  <c r="AB12" i="1"/>
  <c r="AA13" i="1"/>
  <c r="AA14" i="1" s="1"/>
  <c r="AC41" i="2"/>
  <c r="AC38" i="1"/>
  <c r="X55" i="4" l="1"/>
  <c r="X53" i="4"/>
  <c r="W55" i="4"/>
  <c r="W53" i="4"/>
  <c r="V55" i="4"/>
  <c r="V53" i="4"/>
  <c r="Y12" i="2"/>
  <c r="Z34" i="2"/>
  <c r="Z34" i="4"/>
  <c r="Y36" i="4"/>
  <c r="Y48" i="4" s="1"/>
  <c r="Y39" i="6"/>
  <c r="Y37" i="6"/>
  <c r="Y48" i="6"/>
  <c r="Z26" i="4"/>
  <c r="Z18" i="4"/>
  <c r="Z20" i="4" s="1"/>
  <c r="Y11" i="4"/>
  <c r="X43" i="6"/>
  <c r="X53" i="6"/>
  <c r="X54" i="6"/>
  <c r="X56" i="6" s="1"/>
  <c r="Z8" i="6"/>
  <c r="Z12" i="6" s="1"/>
  <c r="V52" i="2"/>
  <c r="V53" i="2" s="1"/>
  <c r="AA15" i="6"/>
  <c r="AA15" i="4"/>
  <c r="AA6" i="2"/>
  <c r="AA15" i="2"/>
  <c r="X44" i="4"/>
  <c r="Z25" i="6"/>
  <c r="Z28" i="6" s="1"/>
  <c r="Z25" i="4"/>
  <c r="Z34" i="6"/>
  <c r="Z8" i="4"/>
  <c r="Z12" i="4" s="1"/>
  <c r="Z19" i="6"/>
  <c r="AA6" i="4"/>
  <c r="AA8" i="4" s="1"/>
  <c r="AA7" i="4"/>
  <c r="AC37" i="3"/>
  <c r="AD41" i="4" s="1"/>
  <c r="AD42" i="4" s="1"/>
  <c r="AC33" i="5"/>
  <c r="AD41" i="6"/>
  <c r="AD42" i="6" s="1"/>
  <c r="AA32" i="2"/>
  <c r="AA38" i="2"/>
  <c r="AA31" i="4"/>
  <c r="AA27" i="4"/>
  <c r="AA38" i="4"/>
  <c r="AA32" i="4"/>
  <c r="AA22" i="4"/>
  <c r="AA26" i="4" s="1"/>
  <c r="AA33" i="4"/>
  <c r="W45" i="4"/>
  <c r="V43" i="6"/>
  <c r="V53" i="6"/>
  <c r="V54" i="6" s="1"/>
  <c r="V56" i="6" s="1"/>
  <c r="AA31" i="2"/>
  <c r="AA27" i="2"/>
  <c r="W53" i="6"/>
  <c r="W54" i="6" s="1"/>
  <c r="W56" i="6" s="1"/>
  <c r="W43" i="6"/>
  <c r="AA33" i="2"/>
  <c r="V44" i="4"/>
  <c r="V45" i="4"/>
  <c r="AA5" i="2"/>
  <c r="AA22" i="2"/>
  <c r="AA7" i="2"/>
  <c r="AA32" i="6"/>
  <c r="AA31" i="6"/>
  <c r="AA7" i="6"/>
  <c r="AA26" i="6" s="1"/>
  <c r="AA33" i="6"/>
  <c r="AA27" i="6"/>
  <c r="AA22" i="6"/>
  <c r="AA6" i="6"/>
  <c r="AA5" i="6" s="1"/>
  <c r="AA13" i="6" s="1"/>
  <c r="AA38" i="6"/>
  <c r="AA19" i="4"/>
  <c r="AA18" i="4"/>
  <c r="AB3" i="2"/>
  <c r="AB3" i="4"/>
  <c r="AB3" i="6"/>
  <c r="AC1" i="6"/>
  <c r="AC1" i="4"/>
  <c r="W39" i="2"/>
  <c r="W51" i="2" s="1"/>
  <c r="W55" i="2" s="1"/>
  <c r="W37" i="2"/>
  <c r="Z18" i="2"/>
  <c r="Y13" i="2"/>
  <c r="Y25" i="2" s="1"/>
  <c r="Y28" i="2" s="1"/>
  <c r="Z11" i="2"/>
  <c r="Z19" i="2"/>
  <c r="AA8" i="2"/>
  <c r="AA18" i="2" s="1"/>
  <c r="Z12" i="2"/>
  <c r="AC1" i="2"/>
  <c r="AB13" i="1"/>
  <c r="AB14" i="1" s="1"/>
  <c r="AC12" i="1"/>
  <c r="X25" i="2"/>
  <c r="X28" i="2" s="1"/>
  <c r="X36" i="2" s="1"/>
  <c r="AD41" i="2"/>
  <c r="AD38" i="1"/>
  <c r="AA5" i="4" l="1"/>
  <c r="AA13" i="4" s="1"/>
  <c r="AA19" i="6"/>
  <c r="AA34" i="6"/>
  <c r="Y37" i="4"/>
  <c r="Y39" i="4"/>
  <c r="Y43" i="4" s="1"/>
  <c r="Z28" i="4"/>
  <c r="Z36" i="4" s="1"/>
  <c r="Z39" i="4" s="1"/>
  <c r="Z43" i="4" s="1"/>
  <c r="Z44" i="4" s="1"/>
  <c r="AA20" i="4"/>
  <c r="AA18" i="6"/>
  <c r="AA20" i="6" s="1"/>
  <c r="AA8" i="6"/>
  <c r="AA26" i="2"/>
  <c r="AA34" i="2"/>
  <c r="AA25" i="4"/>
  <c r="AA28" i="4" s="1"/>
  <c r="Z11" i="6"/>
  <c r="AA11" i="4"/>
  <c r="AA11" i="6"/>
  <c r="AA34" i="4"/>
  <c r="Z36" i="6"/>
  <c r="Z39" i="6" s="1"/>
  <c r="Z53" i="6" s="1"/>
  <c r="W52" i="2"/>
  <c r="W53" i="2" s="1"/>
  <c r="AA12" i="6"/>
  <c r="X45" i="6"/>
  <c r="X44" i="6"/>
  <c r="Z11" i="4"/>
  <c r="Y43" i="6"/>
  <c r="Y53" i="6"/>
  <c r="Y54" i="6" s="1"/>
  <c r="Y56" i="6" s="1"/>
  <c r="AB15" i="6"/>
  <c r="AB15" i="4"/>
  <c r="AB6" i="2"/>
  <c r="AB15" i="2"/>
  <c r="AB33" i="2"/>
  <c r="Z51" i="4"/>
  <c r="Z57" i="6"/>
  <c r="AA25" i="6"/>
  <c r="AA28" i="6" s="1"/>
  <c r="AA36" i="6" s="1"/>
  <c r="AA39" i="6" s="1"/>
  <c r="AA43" i="6" s="1"/>
  <c r="Y51" i="4"/>
  <c r="Y52" i="4" s="1"/>
  <c r="AA12" i="2"/>
  <c r="AA12" i="4"/>
  <c r="Z20" i="6"/>
  <c r="AB7" i="4"/>
  <c r="AB18" i="4" s="1"/>
  <c r="AB6" i="4"/>
  <c r="AD33" i="5"/>
  <c r="AD37" i="3"/>
  <c r="AE41" i="4" s="1"/>
  <c r="AE42" i="4" s="1"/>
  <c r="AE41" i="6"/>
  <c r="AE42" i="6" s="1"/>
  <c r="AB38" i="2"/>
  <c r="AB33" i="4"/>
  <c r="AB31" i="4"/>
  <c r="AB27" i="4"/>
  <c r="AB38" i="4"/>
  <c r="AB32" i="4"/>
  <c r="AB34" i="4" s="1"/>
  <c r="AB22" i="4"/>
  <c r="V44" i="6"/>
  <c r="V45" i="6"/>
  <c r="AB7" i="2"/>
  <c r="AB8" i="2" s="1"/>
  <c r="AB12" i="2" s="1"/>
  <c r="W44" i="6"/>
  <c r="W45" i="6"/>
  <c r="AB5" i="2"/>
  <c r="AB27" i="2"/>
  <c r="AB32" i="2"/>
  <c r="AB31" i="2"/>
  <c r="AB22" i="2"/>
  <c r="AD1" i="6"/>
  <c r="AD1" i="4"/>
  <c r="AB5" i="4"/>
  <c r="AB13" i="4" s="1"/>
  <c r="AB32" i="6"/>
  <c r="AB22" i="6"/>
  <c r="AB6" i="6"/>
  <c r="AB5" i="6" s="1"/>
  <c r="AB13" i="6" s="1"/>
  <c r="AB25" i="6" s="1"/>
  <c r="AB19" i="6"/>
  <c r="AB38" i="6"/>
  <c r="AB7" i="6"/>
  <c r="AB27" i="6"/>
  <c r="AB31" i="6"/>
  <c r="AB33" i="6"/>
  <c r="AC3" i="2"/>
  <c r="AC3" i="6"/>
  <c r="AC3" i="4"/>
  <c r="Z20" i="2"/>
  <c r="AA11" i="2"/>
  <c r="AA13" i="2" s="1"/>
  <c r="AA25" i="2" s="1"/>
  <c r="AA28" i="2" s="1"/>
  <c r="AA36" i="2" s="1"/>
  <c r="AA39" i="2" s="1"/>
  <c r="AA51" i="2" s="1"/>
  <c r="AA19" i="2"/>
  <c r="AA20" i="2" s="1"/>
  <c r="Z13" i="2"/>
  <c r="Z25" i="2" s="1"/>
  <c r="Z28" i="2" s="1"/>
  <c r="Z36" i="2" s="1"/>
  <c r="Y36" i="2"/>
  <c r="X37" i="2"/>
  <c r="X48" i="2"/>
  <c r="X39" i="2"/>
  <c r="AC13" i="1"/>
  <c r="AC14" i="1" s="1"/>
  <c r="AD1" i="2"/>
  <c r="AD12" i="1"/>
  <c r="AE41" i="2"/>
  <c r="AE38" i="1"/>
  <c r="Z45" i="4" l="1"/>
  <c r="Z37" i="4"/>
  <c r="Z43" i="6"/>
  <c r="Z45" i="6" s="1"/>
  <c r="Y55" i="4"/>
  <c r="Y53" i="4"/>
  <c r="Z48" i="4"/>
  <c r="AB18" i="6"/>
  <c r="AB34" i="2"/>
  <c r="AB8" i="4"/>
  <c r="AB11" i="4"/>
  <c r="AB20" i="6"/>
  <c r="AB26" i="6"/>
  <c r="AB19" i="4"/>
  <c r="AB20" i="4" s="1"/>
  <c r="Z37" i="6"/>
  <c r="AA36" i="4"/>
  <c r="AB28" i="6"/>
  <c r="AB25" i="4"/>
  <c r="AB26" i="4"/>
  <c r="Z52" i="4"/>
  <c r="Z48" i="6"/>
  <c r="Z54" i="6" s="1"/>
  <c r="Z56" i="6" s="1"/>
  <c r="Y45" i="6"/>
  <c r="Y44" i="6"/>
  <c r="AC15" i="6"/>
  <c r="Z44" i="6"/>
  <c r="AC15" i="4"/>
  <c r="AC6" i="2"/>
  <c r="AC8" i="2" s="1"/>
  <c r="AC18" i="2" s="1"/>
  <c r="AA53" i="6"/>
  <c r="AC15" i="2"/>
  <c r="AA57" i="6"/>
  <c r="AA37" i="6"/>
  <c r="AA48" i="6"/>
  <c r="AA54" i="6" s="1"/>
  <c r="AA56" i="6" s="1"/>
  <c r="AB12" i="4"/>
  <c r="Y44" i="4"/>
  <c r="Y45" i="4"/>
  <c r="AB26" i="2"/>
  <c r="AB34" i="6"/>
  <c r="AB8" i="6"/>
  <c r="AB12" i="6" s="1"/>
  <c r="AC6" i="4"/>
  <c r="AC7" i="4"/>
  <c r="AE33" i="5"/>
  <c r="AE37" i="3"/>
  <c r="AF41" i="4" s="1"/>
  <c r="AF42" i="4" s="1"/>
  <c r="AF41" i="6"/>
  <c r="AF42" i="6" s="1"/>
  <c r="AC22" i="2"/>
  <c r="AC38" i="2"/>
  <c r="AC38" i="4"/>
  <c r="AC32" i="4"/>
  <c r="AC33" i="4"/>
  <c r="AC27" i="4"/>
  <c r="AC22" i="4"/>
  <c r="AC31" i="4"/>
  <c r="AC34" i="4" s="1"/>
  <c r="AC7" i="2"/>
  <c r="AC27" i="2"/>
  <c r="AC33" i="2"/>
  <c r="AA44" i="6"/>
  <c r="AA45" i="6"/>
  <c r="AD3" i="2"/>
  <c r="AD3" i="6"/>
  <c r="AD3" i="4"/>
  <c r="AC31" i="6"/>
  <c r="AC7" i="6"/>
  <c r="AC18" i="6" s="1"/>
  <c r="AC22" i="6"/>
  <c r="AC26" i="6" s="1"/>
  <c r="AC33" i="6"/>
  <c r="AC27" i="6"/>
  <c r="AC38" i="6"/>
  <c r="AC6" i="6"/>
  <c r="AC5" i="6" s="1"/>
  <c r="AC13" i="6" s="1"/>
  <c r="AC25" i="6" s="1"/>
  <c r="AC32" i="6"/>
  <c r="AC8" i="6"/>
  <c r="AE1" i="6"/>
  <c r="AE1" i="4"/>
  <c r="AC31" i="2"/>
  <c r="AB57" i="6"/>
  <c r="AC32" i="2"/>
  <c r="AC34" i="2" s="1"/>
  <c r="AC5" i="4"/>
  <c r="AC13" i="4" s="1"/>
  <c r="AC8" i="4"/>
  <c r="AC19" i="4"/>
  <c r="AC18" i="4"/>
  <c r="AC26" i="4"/>
  <c r="AC26" i="2"/>
  <c r="AB18" i="2"/>
  <c r="AB19" i="2"/>
  <c r="AA37" i="2"/>
  <c r="AA48" i="2"/>
  <c r="AB11" i="2"/>
  <c r="AB13" i="2" s="1"/>
  <c r="Z39" i="2"/>
  <c r="Z51" i="2" s="1"/>
  <c r="Z37" i="2"/>
  <c r="Z48" i="2"/>
  <c r="Z52" i="2" s="1"/>
  <c r="Z53" i="2" s="1"/>
  <c r="AE1" i="2"/>
  <c r="AE12" i="1"/>
  <c r="AD13" i="1"/>
  <c r="AD14" i="1" s="1"/>
  <c r="AF41" i="2"/>
  <c r="AF38" i="1"/>
  <c r="Y48" i="2"/>
  <c r="Y37" i="2"/>
  <c r="Y39" i="2"/>
  <c r="X51" i="2"/>
  <c r="X55" i="2" s="1"/>
  <c r="Z55" i="4" l="1"/>
  <c r="Z53" i="4"/>
  <c r="AB28" i="4"/>
  <c r="AB36" i="4" s="1"/>
  <c r="AC5" i="2"/>
  <c r="AC28" i="6"/>
  <c r="AB36" i="6"/>
  <c r="AB48" i="6" s="1"/>
  <c r="AC19" i="6"/>
  <c r="AC11" i="6"/>
  <c r="AC20" i="6"/>
  <c r="AA55" i="2"/>
  <c r="AA52" i="2"/>
  <c r="AA53" i="2" s="1"/>
  <c r="AA39" i="4"/>
  <c r="AA48" i="4"/>
  <c r="AA37" i="4"/>
  <c r="X52" i="2"/>
  <c r="X53" i="2" s="1"/>
  <c r="AC11" i="2"/>
  <c r="AC20" i="4"/>
  <c r="AC12" i="4"/>
  <c r="AC11" i="4"/>
  <c r="AD15" i="6"/>
  <c r="AD15" i="4"/>
  <c r="AD15" i="2"/>
  <c r="AD6" i="2"/>
  <c r="AC12" i="6"/>
  <c r="AC25" i="4"/>
  <c r="AC28" i="4" s="1"/>
  <c r="AC36" i="4" s="1"/>
  <c r="AC39" i="4" s="1"/>
  <c r="AC43" i="4" s="1"/>
  <c r="AC34" i="6"/>
  <c r="AC36" i="6" s="1"/>
  <c r="AB11" i="6"/>
  <c r="AD6" i="4"/>
  <c r="AD7" i="4"/>
  <c r="AD31" i="2"/>
  <c r="AF37" i="3"/>
  <c r="AG41" i="4" s="1"/>
  <c r="AG42" i="4" s="1"/>
  <c r="AF33" i="5"/>
  <c r="AG41" i="6"/>
  <c r="AG42" i="6" s="1"/>
  <c r="AD5" i="2"/>
  <c r="AD38" i="2"/>
  <c r="AD31" i="4"/>
  <c r="AD27" i="4"/>
  <c r="AD38" i="4"/>
  <c r="AD32" i="4"/>
  <c r="AD22" i="4"/>
  <c r="AD33" i="4"/>
  <c r="Z55" i="2"/>
  <c r="AD27" i="2"/>
  <c r="AE3" i="2"/>
  <c r="AE3" i="6"/>
  <c r="AE3" i="4"/>
  <c r="AD32" i="2"/>
  <c r="AD22" i="2"/>
  <c r="AD33" i="2"/>
  <c r="AC57" i="6"/>
  <c r="AD5" i="4"/>
  <c r="AD13" i="4" s="1"/>
  <c r="AD19" i="4"/>
  <c r="AF1" i="6"/>
  <c r="AF1" i="4"/>
  <c r="AD7" i="2"/>
  <c r="AD6" i="6"/>
  <c r="AD33" i="6"/>
  <c r="AD22" i="6"/>
  <c r="AD32" i="6"/>
  <c r="AD7" i="6"/>
  <c r="AD19" i="6" s="1"/>
  <c r="AD31" i="6"/>
  <c r="AD38" i="6"/>
  <c r="AD27" i="6"/>
  <c r="AB20" i="2"/>
  <c r="AC19" i="2"/>
  <c r="AC20" i="2" s="1"/>
  <c r="AB25" i="2"/>
  <c r="AB28" i="2" s="1"/>
  <c r="AB36" i="2" s="1"/>
  <c r="AB48" i="2" s="1"/>
  <c r="AC12" i="2"/>
  <c r="AD8" i="2"/>
  <c r="AD11" i="2" s="1"/>
  <c r="AF1" i="2"/>
  <c r="AF12" i="1"/>
  <c r="AE13" i="1"/>
  <c r="AE14" i="1" s="1"/>
  <c r="Y51" i="2"/>
  <c r="Y55" i="2" s="1"/>
  <c r="AG41" i="2"/>
  <c r="AG38" i="1"/>
  <c r="AD8" i="6" l="1"/>
  <c r="AB39" i="6"/>
  <c r="AB37" i="6"/>
  <c r="AD26" i="6"/>
  <c r="AD26" i="2"/>
  <c r="AB39" i="4"/>
  <c r="AB37" i="4"/>
  <c r="AB48" i="4"/>
  <c r="AC39" i="6"/>
  <c r="AC37" i="6"/>
  <c r="AC48" i="6"/>
  <c r="AD18" i="6"/>
  <c r="AD25" i="4"/>
  <c r="AD34" i="4"/>
  <c r="AD34" i="2"/>
  <c r="Y52" i="2"/>
  <c r="Y53" i="2" s="1"/>
  <c r="AA51" i="4"/>
  <c r="AA52" i="4" s="1"/>
  <c r="AA43" i="4"/>
  <c r="AD34" i="6"/>
  <c r="AE15" i="6"/>
  <c r="AE15" i="4"/>
  <c r="AE15" i="2"/>
  <c r="AE6" i="2"/>
  <c r="AC51" i="4"/>
  <c r="AC48" i="4"/>
  <c r="AC52" i="4" s="1"/>
  <c r="AC37" i="4"/>
  <c r="AD5" i="6"/>
  <c r="AD13" i="6" s="1"/>
  <c r="AD25" i="6" s="1"/>
  <c r="AD28" i="6" s="1"/>
  <c r="AD26" i="4"/>
  <c r="AD18" i="4"/>
  <c r="AD20" i="4" s="1"/>
  <c r="AD8" i="4"/>
  <c r="AE6" i="4"/>
  <c r="AE5" i="4" s="1"/>
  <c r="AE7" i="4"/>
  <c r="AE33" i="2"/>
  <c r="AG37" i="3"/>
  <c r="AH41" i="4" s="1"/>
  <c r="AH42" i="4" s="1"/>
  <c r="AG33" i="5"/>
  <c r="AH41" i="6"/>
  <c r="AH42" i="6" s="1"/>
  <c r="AE32" i="2"/>
  <c r="AE38" i="2"/>
  <c r="AE31" i="4"/>
  <c r="AE27" i="4"/>
  <c r="AE38" i="4"/>
  <c r="AE32" i="4"/>
  <c r="AE22" i="4"/>
  <c r="AE33" i="4"/>
  <c r="AE27" i="2"/>
  <c r="AE5" i="2"/>
  <c r="AE31" i="2"/>
  <c r="AE34" i="2" s="1"/>
  <c r="AE7" i="2"/>
  <c r="AE22" i="2"/>
  <c r="AG1" i="4"/>
  <c r="AG1" i="6"/>
  <c r="AE6" i="6"/>
  <c r="AE7" i="6"/>
  <c r="AE5" i="6"/>
  <c r="AE13" i="6" s="1"/>
  <c r="AE31" i="6"/>
  <c r="AE32" i="6"/>
  <c r="AE18" i="6"/>
  <c r="AE33" i="6"/>
  <c r="AE22" i="6"/>
  <c r="AE26" i="6" s="1"/>
  <c r="AE38" i="6"/>
  <c r="AE27" i="6"/>
  <c r="AE19" i="6"/>
  <c r="AF3" i="2"/>
  <c r="AF3" i="6"/>
  <c r="AF3" i="4"/>
  <c r="AC44" i="4"/>
  <c r="AC45" i="4"/>
  <c r="AE19" i="4"/>
  <c r="AD12" i="2"/>
  <c r="AD13" i="2" s="1"/>
  <c r="AD25" i="2" s="1"/>
  <c r="AD28" i="2" s="1"/>
  <c r="AD19" i="2"/>
  <c r="AD18" i="2"/>
  <c r="AC13" i="2"/>
  <c r="AE19" i="2"/>
  <c r="AB39" i="2"/>
  <c r="AB51" i="2" s="1"/>
  <c r="AB55" i="2" s="1"/>
  <c r="AB37" i="2"/>
  <c r="AE26" i="2"/>
  <c r="AE18" i="2"/>
  <c r="AD20" i="2"/>
  <c r="AG12" i="1"/>
  <c r="AF13" i="1"/>
  <c r="AF14" i="1" s="1"/>
  <c r="AG1" i="2"/>
  <c r="AH41" i="2"/>
  <c r="AH38" i="1"/>
  <c r="AC55" i="4" l="1"/>
  <c r="AC53" i="4"/>
  <c r="AA55" i="4"/>
  <c r="AA53" i="4"/>
  <c r="AE26" i="4"/>
  <c r="AD36" i="6"/>
  <c r="AD39" i="6" s="1"/>
  <c r="AD53" i="6" s="1"/>
  <c r="AB51" i="4"/>
  <c r="AB43" i="4"/>
  <c r="AB43" i="6"/>
  <c r="AB53" i="6"/>
  <c r="AB54" i="6" s="1"/>
  <c r="AB56" i="6" s="1"/>
  <c r="AD36" i="2"/>
  <c r="AD39" i="2" s="1"/>
  <c r="AD51" i="2" s="1"/>
  <c r="AE18" i="4"/>
  <c r="AE20" i="4" s="1"/>
  <c r="AE8" i="6"/>
  <c r="AB52" i="2"/>
  <c r="AB53" i="2" s="1"/>
  <c r="AB52" i="4"/>
  <c r="AE11" i="6"/>
  <c r="AE34" i="4"/>
  <c r="AE12" i="6"/>
  <c r="AA45" i="4"/>
  <c r="AA44" i="4"/>
  <c r="AE8" i="4"/>
  <c r="AE11" i="4" s="1"/>
  <c r="AE20" i="6"/>
  <c r="AD20" i="6"/>
  <c r="AD28" i="4"/>
  <c r="AD36" i="4" s="1"/>
  <c r="AC43" i="6"/>
  <c r="AC53" i="6"/>
  <c r="AC54" i="6" s="1"/>
  <c r="AC56" i="6" s="1"/>
  <c r="AF15" i="6"/>
  <c r="AF15" i="4"/>
  <c r="AF15" i="2"/>
  <c r="AF6" i="2"/>
  <c r="AE25" i="6"/>
  <c r="AE28" i="6" s="1"/>
  <c r="AE12" i="4"/>
  <c r="AE13" i="4"/>
  <c r="AE25" i="4" s="1"/>
  <c r="AE28" i="4" s="1"/>
  <c r="AD12" i="4"/>
  <c r="AD11" i="4"/>
  <c r="AD57" i="6"/>
  <c r="AE8" i="2"/>
  <c r="AD11" i="6"/>
  <c r="AE34" i="6"/>
  <c r="AE20" i="2"/>
  <c r="AD12" i="6"/>
  <c r="AF7" i="4"/>
  <c r="AF18" i="4" s="1"/>
  <c r="AF6" i="4"/>
  <c r="AF5" i="4" s="1"/>
  <c r="AF33" i="2"/>
  <c r="AH37" i="3"/>
  <c r="AI41" i="4" s="1"/>
  <c r="AI42" i="4" s="1"/>
  <c r="AH33" i="5"/>
  <c r="AI41" i="6"/>
  <c r="AI42" i="6" s="1"/>
  <c r="AF27" i="2"/>
  <c r="AF38" i="2"/>
  <c r="AF33" i="4"/>
  <c r="AF31" i="4"/>
  <c r="AF27" i="4"/>
  <c r="AF38" i="4"/>
  <c r="AF32" i="4"/>
  <c r="AF22" i="4"/>
  <c r="AF22" i="2"/>
  <c r="AF7" i="2"/>
  <c r="AF32" i="2"/>
  <c r="AF22" i="6"/>
  <c r="AF38" i="6"/>
  <c r="AF6" i="6"/>
  <c r="AF5" i="6" s="1"/>
  <c r="AF13" i="6" s="1"/>
  <c r="AF32" i="6"/>
  <c r="AF34" i="6" s="1"/>
  <c r="AF27" i="6"/>
  <c r="AF31" i="6"/>
  <c r="AF33" i="6"/>
  <c r="AF7" i="6"/>
  <c r="AG3" i="2"/>
  <c r="AG3" i="6"/>
  <c r="AG3" i="4"/>
  <c r="AF5" i="2"/>
  <c r="AF31" i="2"/>
  <c r="AH1" i="4"/>
  <c r="AH1" i="6"/>
  <c r="AF8" i="4"/>
  <c r="AF19" i="4"/>
  <c r="AF26" i="4"/>
  <c r="AC25" i="2"/>
  <c r="AC28" i="2" s="1"/>
  <c r="AC36" i="2" s="1"/>
  <c r="AC39" i="2" s="1"/>
  <c r="AC51" i="2" s="1"/>
  <c r="AE13" i="2"/>
  <c r="AE25" i="2" s="1"/>
  <c r="AE28" i="2" s="1"/>
  <c r="AE36" i="2" s="1"/>
  <c r="AF8" i="2"/>
  <c r="AF19" i="2"/>
  <c r="AF26" i="2"/>
  <c r="AI41" i="2"/>
  <c r="AI38" i="1"/>
  <c r="AH1" i="2"/>
  <c r="AG13" i="1"/>
  <c r="AG14" i="1" s="1"/>
  <c r="AH12" i="1"/>
  <c r="AD48" i="6" l="1"/>
  <c r="AD54" i="6" s="1"/>
  <c r="AD56" i="6" s="1"/>
  <c r="AD37" i="6"/>
  <c r="AD48" i="2"/>
  <c r="AD37" i="2"/>
  <c r="AD43" i="6"/>
  <c r="AD44" i="6" s="1"/>
  <c r="AB55" i="4"/>
  <c r="AB53" i="4"/>
  <c r="AF25" i="6"/>
  <c r="AB44" i="4"/>
  <c r="AB45" i="4"/>
  <c r="AF12" i="2"/>
  <c r="AF8" i="6"/>
  <c r="AF34" i="4"/>
  <c r="AE36" i="6"/>
  <c r="AE39" i="6" s="1"/>
  <c r="AB45" i="6"/>
  <c r="AB44" i="6"/>
  <c r="AC45" i="6"/>
  <c r="AC44" i="6"/>
  <c r="AF20" i="4"/>
  <c r="AF34" i="2"/>
  <c r="AD39" i="4"/>
  <c r="AD37" i="4"/>
  <c r="AD48" i="4"/>
  <c r="AD55" i="2"/>
  <c r="AD52" i="2"/>
  <c r="AD53" i="2" s="1"/>
  <c r="AF11" i="6"/>
  <c r="AE36" i="4"/>
  <c r="AE39" i="4" s="1"/>
  <c r="AE43" i="4" s="1"/>
  <c r="AE45" i="4" s="1"/>
  <c r="AG15" i="6"/>
  <c r="AG15" i="4"/>
  <c r="AG6" i="2"/>
  <c r="AG5" i="2" s="1"/>
  <c r="AG15" i="2"/>
  <c r="AE57" i="6"/>
  <c r="AF12" i="6"/>
  <c r="AF13" i="4"/>
  <c r="AF12" i="4"/>
  <c r="AF11" i="4"/>
  <c r="AF26" i="6"/>
  <c r="AF28" i="6" s="1"/>
  <c r="AF36" i="6" s="1"/>
  <c r="AF18" i="6"/>
  <c r="AF19" i="6"/>
  <c r="AE11" i="2"/>
  <c r="AE12" i="2"/>
  <c r="AG6" i="4"/>
  <c r="AG7" i="4"/>
  <c r="AG26" i="4" s="1"/>
  <c r="AI37" i="3"/>
  <c r="AJ41" i="4" s="1"/>
  <c r="AJ42" i="4" s="1"/>
  <c r="AI33" i="5"/>
  <c r="AJ41" i="6"/>
  <c r="AJ42" i="6" s="1"/>
  <c r="AG27" i="2"/>
  <c r="AG38" i="2"/>
  <c r="AG38" i="4"/>
  <c r="AG32" i="4"/>
  <c r="AG33" i="4"/>
  <c r="AG31" i="4"/>
  <c r="AG22" i="4"/>
  <c r="AG27" i="4"/>
  <c r="AG33" i="2"/>
  <c r="AG22" i="2"/>
  <c r="AG7" i="2"/>
  <c r="AG32" i="2"/>
  <c r="AG34" i="2" s="1"/>
  <c r="AG31" i="2"/>
  <c r="AH3" i="2"/>
  <c r="AH3" i="6"/>
  <c r="AH3" i="4"/>
  <c r="AG31" i="6"/>
  <c r="AG38" i="6"/>
  <c r="AG32" i="6"/>
  <c r="AG22" i="6"/>
  <c r="AG6" i="6"/>
  <c r="AG5" i="6" s="1"/>
  <c r="AG13" i="6" s="1"/>
  <c r="AG7" i="6"/>
  <c r="AG33" i="6"/>
  <c r="AG27" i="6"/>
  <c r="AI1" i="6"/>
  <c r="AI1" i="4"/>
  <c r="AG5" i="4"/>
  <c r="AG13" i="4" s="1"/>
  <c r="AG25" i="4" s="1"/>
  <c r="AG28" i="4" s="1"/>
  <c r="AG8" i="4"/>
  <c r="AG11" i="4" s="1"/>
  <c r="AF57" i="6"/>
  <c r="AF18" i="2"/>
  <c r="AC48" i="2"/>
  <c r="AC37" i="2"/>
  <c r="AF11" i="2"/>
  <c r="AF13" i="2" s="1"/>
  <c r="AF25" i="2" s="1"/>
  <c r="AF28" i="2" s="1"/>
  <c r="AF36" i="2" s="1"/>
  <c r="AF39" i="2" s="1"/>
  <c r="AF51" i="2" s="1"/>
  <c r="AF20" i="2"/>
  <c r="AE39" i="2"/>
  <c r="AE51" i="2" s="1"/>
  <c r="AE37" i="2"/>
  <c r="AE48" i="2"/>
  <c r="AI1" i="2"/>
  <c r="AH13" i="1"/>
  <c r="AH14" i="1" s="1"/>
  <c r="AI12" i="1"/>
  <c r="AJ41" i="2"/>
  <c r="AJ38" i="1"/>
  <c r="AD45" i="6" l="1"/>
  <c r="AE37" i="6"/>
  <c r="AE48" i="6"/>
  <c r="AG34" i="4"/>
  <c r="AG36" i="4" s="1"/>
  <c r="AE53" i="6"/>
  <c r="AE43" i="6"/>
  <c r="AE52" i="2"/>
  <c r="AE53" i="2" s="1"/>
  <c r="AE44" i="4"/>
  <c r="AE48" i="4"/>
  <c r="AE54" i="6"/>
  <c r="AE56" i="6" s="1"/>
  <c r="AE37" i="4"/>
  <c r="AF39" i="6"/>
  <c r="AF37" i="6"/>
  <c r="AF48" i="6"/>
  <c r="AC55" i="2"/>
  <c r="AC52" i="2"/>
  <c r="AC53" i="2" s="1"/>
  <c r="AG18" i="4"/>
  <c r="AG20" i="4" s="1"/>
  <c r="AG26" i="2"/>
  <c r="AG12" i="4"/>
  <c r="AG25" i="6"/>
  <c r="AD52" i="4"/>
  <c r="AD51" i="4"/>
  <c r="AD43" i="4"/>
  <c r="AG8" i="2"/>
  <c r="AG18" i="2" s="1"/>
  <c r="AG20" i="2" s="1"/>
  <c r="AG8" i="6"/>
  <c r="AG12" i="6" s="1"/>
  <c r="AE51" i="4"/>
  <c r="AH15" i="6"/>
  <c r="AH15" i="4"/>
  <c r="AH6" i="2"/>
  <c r="AH5" i="2" s="1"/>
  <c r="AH15" i="2"/>
  <c r="AF25" i="4"/>
  <c r="AF28" i="4" s="1"/>
  <c r="AF36" i="4" s="1"/>
  <c r="AG19" i="4"/>
  <c r="AG34" i="6"/>
  <c r="AF20" i="6"/>
  <c r="AG19" i="6"/>
  <c r="AG26" i="6"/>
  <c r="AG18" i="6"/>
  <c r="AH6" i="4"/>
  <c r="AH5" i="4" s="1"/>
  <c r="AH13" i="4" s="1"/>
  <c r="AH7" i="4"/>
  <c r="AH8" i="4" s="1"/>
  <c r="AJ37" i="3"/>
  <c r="AK41" i="4" s="1"/>
  <c r="AK42" i="4" s="1"/>
  <c r="AJ33" i="5"/>
  <c r="AK41" i="6"/>
  <c r="AK42" i="6" s="1"/>
  <c r="AH33" i="2"/>
  <c r="AH38" i="2"/>
  <c r="AH31" i="4"/>
  <c r="AH27" i="4"/>
  <c r="AH38" i="4"/>
  <c r="AH32" i="4"/>
  <c r="AH22" i="4"/>
  <c r="AH33" i="4"/>
  <c r="AH31" i="2"/>
  <c r="AH32" i="2"/>
  <c r="AE55" i="2"/>
  <c r="AH22" i="2"/>
  <c r="AH26" i="2" s="1"/>
  <c r="AH27" i="2"/>
  <c r="AH7" i="2"/>
  <c r="AI3" i="2"/>
  <c r="AI3" i="6"/>
  <c r="AI3" i="4"/>
  <c r="AH19" i="4"/>
  <c r="AH18" i="4"/>
  <c r="AJ1" i="6"/>
  <c r="AJ1" i="4"/>
  <c r="AH6" i="6"/>
  <c r="AH5" i="6" s="1"/>
  <c r="AH13" i="6" s="1"/>
  <c r="AH33" i="6"/>
  <c r="AH32" i="6"/>
  <c r="AH31" i="6"/>
  <c r="AH27" i="6"/>
  <c r="AH22" i="6"/>
  <c r="AH7" i="6"/>
  <c r="AH38" i="6"/>
  <c r="AG57" i="6"/>
  <c r="AG19" i="2"/>
  <c r="AF48" i="2"/>
  <c r="AF37" i="2"/>
  <c r="AJ12" i="1"/>
  <c r="AJ1" i="2"/>
  <c r="AI13" i="1"/>
  <c r="AI14" i="1" s="1"/>
  <c r="AK41" i="2"/>
  <c r="AK38" i="1"/>
  <c r="AD55" i="4" l="1"/>
  <c r="AD53" i="4"/>
  <c r="AG39" i="4"/>
  <c r="AG37" i="4"/>
  <c r="AG48" i="4"/>
  <c r="AH26" i="4"/>
  <c r="AE52" i="4"/>
  <c r="AG11" i="6"/>
  <c r="AE44" i="6"/>
  <c r="AE45" i="6"/>
  <c r="AH8" i="6"/>
  <c r="AH12" i="4"/>
  <c r="AH8" i="2"/>
  <c r="AH11" i="2" s="1"/>
  <c r="AD45" i="4"/>
  <c r="AD44" i="4"/>
  <c r="AG28" i="6"/>
  <c r="AG36" i="6" s="1"/>
  <c r="AH20" i="4"/>
  <c r="AF55" i="2"/>
  <c r="AF52" i="2"/>
  <c r="AF53" i="2" s="1"/>
  <c r="AG11" i="2"/>
  <c r="AH34" i="6"/>
  <c r="AG12" i="2"/>
  <c r="AH34" i="2"/>
  <c r="AF43" i="6"/>
  <c r="AF53" i="6"/>
  <c r="AF54" i="6" s="1"/>
  <c r="AF56" i="6" s="1"/>
  <c r="AI15" i="6"/>
  <c r="AI15" i="4"/>
  <c r="AI6" i="2"/>
  <c r="AI15" i="2"/>
  <c r="AH11" i="4"/>
  <c r="AH25" i="6"/>
  <c r="AH25" i="4"/>
  <c r="AH12" i="6"/>
  <c r="AH18" i="6"/>
  <c r="AH26" i="6"/>
  <c r="AH11" i="6"/>
  <c r="AH34" i="4"/>
  <c r="AG20" i="6"/>
  <c r="AI32" i="2"/>
  <c r="AH19" i="6"/>
  <c r="AF39" i="4"/>
  <c r="AF48" i="4"/>
  <c r="AF37" i="4"/>
  <c r="AI7" i="2"/>
  <c r="AI22" i="2"/>
  <c r="AI6" i="4"/>
  <c r="AI5" i="4" s="1"/>
  <c r="AI13" i="4" s="1"/>
  <c r="AI7" i="4"/>
  <c r="AK37" i="3"/>
  <c r="AL41" i="4" s="1"/>
  <c r="AL42" i="4" s="1"/>
  <c r="AK33" i="5"/>
  <c r="AL41" i="6"/>
  <c r="AL42" i="6" s="1"/>
  <c r="AI33" i="2"/>
  <c r="AI11" i="2" s="1"/>
  <c r="AI38" i="2"/>
  <c r="AI31" i="4"/>
  <c r="AI27" i="4"/>
  <c r="AI38" i="4"/>
  <c r="AI32" i="4"/>
  <c r="AI22" i="4"/>
  <c r="AI33" i="4"/>
  <c r="AI5" i="2"/>
  <c r="AI31" i="2"/>
  <c r="AI27" i="2"/>
  <c r="AI32" i="6"/>
  <c r="AI7" i="6"/>
  <c r="AI8" i="6" s="1"/>
  <c r="AI11" i="6" s="1"/>
  <c r="AI6" i="6"/>
  <c r="AI33" i="6"/>
  <c r="AI27" i="6"/>
  <c r="AI31" i="6"/>
  <c r="AI34" i="6" s="1"/>
  <c r="AI22" i="6"/>
  <c r="AI5" i="6"/>
  <c r="AI13" i="6" s="1"/>
  <c r="AI38" i="6"/>
  <c r="AK1" i="6"/>
  <c r="AK1" i="4"/>
  <c r="AH57" i="6"/>
  <c r="AJ3" i="2"/>
  <c r="AJ3" i="4"/>
  <c r="AJ3" i="6"/>
  <c r="AI19" i="4"/>
  <c r="AG13" i="2"/>
  <c r="AG25" i="2" s="1"/>
  <c r="AG28" i="2" s="1"/>
  <c r="AG36" i="2" s="1"/>
  <c r="AG39" i="2" s="1"/>
  <c r="AG51" i="2" s="1"/>
  <c r="AI8" i="2"/>
  <c r="AH18" i="2"/>
  <c r="AH19" i="2"/>
  <c r="AH12" i="2"/>
  <c r="AH13" i="2" s="1"/>
  <c r="AK1" i="2"/>
  <c r="AK12" i="1"/>
  <c r="AJ13" i="1"/>
  <c r="AJ14" i="1" s="1"/>
  <c r="AL41" i="2"/>
  <c r="AL38" i="1"/>
  <c r="AE55" i="4" l="1"/>
  <c r="AE53" i="4"/>
  <c r="AH28" i="4"/>
  <c r="AH36" i="4" s="1"/>
  <c r="AH39" i="4" s="1"/>
  <c r="AH51" i="4" s="1"/>
  <c r="AG52" i="4"/>
  <c r="AG51" i="4"/>
  <c r="AG43" i="4"/>
  <c r="AI18" i="2"/>
  <c r="AI26" i="4"/>
  <c r="AI34" i="2"/>
  <c r="AG39" i="6"/>
  <c r="AG48" i="6"/>
  <c r="AG37" i="6"/>
  <c r="AF44" i="6"/>
  <c r="AF45" i="6"/>
  <c r="AI19" i="2"/>
  <c r="AI20" i="2" s="1"/>
  <c r="AI26" i="2"/>
  <c r="AH20" i="2"/>
  <c r="AI34" i="4"/>
  <c r="AH28" i="6"/>
  <c r="AH36" i="6" s="1"/>
  <c r="AH39" i="6" s="1"/>
  <c r="AH53" i="6" s="1"/>
  <c r="AJ15" i="6"/>
  <c r="AJ15" i="4"/>
  <c r="AJ15" i="2"/>
  <c r="AJ6" i="2"/>
  <c r="AI25" i="6"/>
  <c r="AI25" i="4"/>
  <c r="AI8" i="4"/>
  <c r="AI11" i="4" s="1"/>
  <c r="AI12" i="6"/>
  <c r="AI19" i="6"/>
  <c r="AI18" i="6"/>
  <c r="AI26" i="6"/>
  <c r="AF51" i="4"/>
  <c r="AF52" i="4" s="1"/>
  <c r="AF43" i="4"/>
  <c r="AI12" i="2"/>
  <c r="AI18" i="4"/>
  <c r="AH20" i="6"/>
  <c r="AJ7" i="4"/>
  <c r="AJ6" i="4"/>
  <c r="AJ5" i="4" s="1"/>
  <c r="AJ13" i="4" s="1"/>
  <c r="AJ5" i="2"/>
  <c r="AJ31" i="2"/>
  <c r="AL33" i="5"/>
  <c r="AL37" i="3"/>
  <c r="AM41" i="4" s="1"/>
  <c r="AM42" i="4" s="1"/>
  <c r="AM41" i="6"/>
  <c r="AM42" i="6" s="1"/>
  <c r="AJ32" i="2"/>
  <c r="AJ38" i="2"/>
  <c r="AJ33" i="4"/>
  <c r="AJ31" i="4"/>
  <c r="AJ27" i="4"/>
  <c r="AJ22" i="4"/>
  <c r="AJ38" i="4"/>
  <c r="AJ32" i="4"/>
  <c r="AJ22" i="2"/>
  <c r="AJ7" i="2"/>
  <c r="AJ33" i="2"/>
  <c r="AJ34" i="2" s="1"/>
  <c r="AJ27" i="2"/>
  <c r="AK3" i="2"/>
  <c r="AK3" i="6"/>
  <c r="AK3" i="4"/>
  <c r="AJ22" i="6"/>
  <c r="AJ6" i="6"/>
  <c r="AJ5" i="6" s="1"/>
  <c r="AJ13" i="6" s="1"/>
  <c r="AJ7" i="6"/>
  <c r="AJ33" i="6"/>
  <c r="AJ27" i="6"/>
  <c r="AJ31" i="6"/>
  <c r="AJ38" i="6"/>
  <c r="AJ32" i="6"/>
  <c r="AL1" i="6"/>
  <c r="AL1" i="4"/>
  <c r="AJ34" i="4"/>
  <c r="AG48" i="2"/>
  <c r="AG37" i="2"/>
  <c r="AH25" i="2"/>
  <c r="AH28" i="2" s="1"/>
  <c r="AH36" i="2" s="1"/>
  <c r="AH37" i="2" s="1"/>
  <c r="AI13" i="2"/>
  <c r="AI25" i="2" s="1"/>
  <c r="AI28" i="2" s="1"/>
  <c r="AI36" i="2" s="1"/>
  <c r="AK13" i="1"/>
  <c r="AK14" i="1" s="1"/>
  <c r="AL1" i="2"/>
  <c r="AL12" i="1"/>
  <c r="AM41" i="2"/>
  <c r="AM38" i="1"/>
  <c r="AF55" i="4" l="1"/>
  <c r="AF53" i="4"/>
  <c r="AH43" i="4"/>
  <c r="AH44" i="4" s="1"/>
  <c r="AG55" i="4"/>
  <c r="AG53" i="4"/>
  <c r="AH48" i="4"/>
  <c r="AH52" i="4" s="1"/>
  <c r="AH37" i="6"/>
  <c r="AG44" i="4"/>
  <c r="AG45" i="4"/>
  <c r="AJ26" i="4"/>
  <c r="AI20" i="6"/>
  <c r="AH37" i="4"/>
  <c r="AH48" i="6"/>
  <c r="AH54" i="6" s="1"/>
  <c r="AH56" i="6" s="1"/>
  <c r="AH43" i="6"/>
  <c r="AH44" i="6" s="1"/>
  <c r="AG55" i="2"/>
  <c r="AG52" i="2"/>
  <c r="AG53" i="2" s="1"/>
  <c r="AG53" i="6"/>
  <c r="AG54" i="6" s="1"/>
  <c r="AG56" i="6" s="1"/>
  <c r="AG43" i="6"/>
  <c r="AJ18" i="4"/>
  <c r="AI28" i="4"/>
  <c r="AI36" i="4" s="1"/>
  <c r="AI37" i="4" s="1"/>
  <c r="AJ19" i="4"/>
  <c r="AJ18" i="6"/>
  <c r="AJ25" i="4"/>
  <c r="AJ28" i="4" s="1"/>
  <c r="AJ36" i="4" s="1"/>
  <c r="AJ39" i="4" s="1"/>
  <c r="AJ43" i="4" s="1"/>
  <c r="AJ8" i="4"/>
  <c r="AJ12" i="4" s="1"/>
  <c r="AI28" i="6"/>
  <c r="AI36" i="6" s="1"/>
  <c r="AI39" i="6" s="1"/>
  <c r="AI53" i="6" s="1"/>
  <c r="AK15" i="6"/>
  <c r="AK15" i="4"/>
  <c r="AK6" i="2"/>
  <c r="AK15" i="2"/>
  <c r="AI57" i="6"/>
  <c r="AJ25" i="6"/>
  <c r="AJ28" i="6" s="1"/>
  <c r="AJ36" i="6" s="1"/>
  <c r="AJ39" i="6" s="1"/>
  <c r="AJ53" i="6" s="1"/>
  <c r="AI20" i="4"/>
  <c r="AJ8" i="6"/>
  <c r="AJ11" i="6" s="1"/>
  <c r="AJ26" i="2"/>
  <c r="AJ19" i="6"/>
  <c r="AJ20" i="6" s="1"/>
  <c r="AJ26" i="6"/>
  <c r="AJ34" i="6"/>
  <c r="AF45" i="4"/>
  <c r="AF44" i="4"/>
  <c r="AI12" i="4"/>
  <c r="AJ8" i="2"/>
  <c r="AJ11" i="2" s="1"/>
  <c r="AK6" i="4"/>
  <c r="AK5" i="4" s="1"/>
  <c r="AK13" i="4" s="1"/>
  <c r="AK25" i="4" s="1"/>
  <c r="AK7" i="4"/>
  <c r="AK18" i="4" s="1"/>
  <c r="AM33" i="5"/>
  <c r="AM37" i="3"/>
  <c r="AN41" i="4" s="1"/>
  <c r="AN42" i="4" s="1"/>
  <c r="AN41" i="6"/>
  <c r="AN42" i="6" s="1"/>
  <c r="AK38" i="2"/>
  <c r="AK38" i="4"/>
  <c r="AK32" i="4"/>
  <c r="AK33" i="4"/>
  <c r="AK27" i="4"/>
  <c r="AK31" i="4"/>
  <c r="AK34" i="4" s="1"/>
  <c r="AK22" i="4"/>
  <c r="AK31" i="2"/>
  <c r="AK22" i="2"/>
  <c r="AK7" i="2"/>
  <c r="AK33" i="2"/>
  <c r="AK27" i="2"/>
  <c r="AK5" i="2"/>
  <c r="AK32" i="2"/>
  <c r="AM1" i="6"/>
  <c r="AM1" i="4"/>
  <c r="AK22" i="6"/>
  <c r="AK31" i="6"/>
  <c r="AK38" i="6"/>
  <c r="AK6" i="6"/>
  <c r="AK5" i="6" s="1"/>
  <c r="AK13" i="6" s="1"/>
  <c r="AK25" i="6" s="1"/>
  <c r="AK32" i="6"/>
  <c r="AK27" i="6"/>
  <c r="AK7" i="6"/>
  <c r="AK18" i="6" s="1"/>
  <c r="AK33" i="6"/>
  <c r="AL3" i="2"/>
  <c r="AL3" i="6"/>
  <c r="AL3" i="4"/>
  <c r="AH48" i="2"/>
  <c r="AJ19" i="2"/>
  <c r="AJ18" i="2"/>
  <c r="AH39" i="2"/>
  <c r="AH51" i="2" s="1"/>
  <c r="AI39" i="2"/>
  <c r="AI51" i="2" s="1"/>
  <c r="AI48" i="2"/>
  <c r="AJ12" i="2"/>
  <c r="AJ13" i="2" s="1"/>
  <c r="AI37" i="2"/>
  <c r="AK8" i="2"/>
  <c r="AL13" i="1"/>
  <c r="AL14" i="1" s="1"/>
  <c r="AM12" i="1"/>
  <c r="AM1" i="2"/>
  <c r="AN41" i="2"/>
  <c r="AN38" i="1"/>
  <c r="AH45" i="6" l="1"/>
  <c r="AH45" i="4"/>
  <c r="AJ48" i="4"/>
  <c r="AH55" i="4"/>
  <c r="AH53" i="4"/>
  <c r="AJ51" i="4"/>
  <c r="AJ37" i="4"/>
  <c r="AI37" i="6"/>
  <c r="AI48" i="6"/>
  <c r="AI54" i="6" s="1"/>
  <c r="AI56" i="6" s="1"/>
  <c r="AI43" i="6"/>
  <c r="AI45" i="6" s="1"/>
  <c r="AK11" i="2"/>
  <c r="AH52" i="2"/>
  <c r="AH53" i="2" s="1"/>
  <c r="AK19" i="6"/>
  <c r="AK26" i="6"/>
  <c r="AK26" i="2"/>
  <c r="AI52" i="2"/>
  <c r="AI53" i="2" s="1"/>
  <c r="AJ52" i="4"/>
  <c r="AJ11" i="4"/>
  <c r="AJ20" i="4"/>
  <c r="AG45" i="6"/>
  <c r="AG44" i="6"/>
  <c r="AK20" i="6"/>
  <c r="AI39" i="4"/>
  <c r="AI48" i="4"/>
  <c r="AK28" i="6"/>
  <c r="AK34" i="2"/>
  <c r="AL15" i="6"/>
  <c r="AL15" i="4"/>
  <c r="AL6" i="2"/>
  <c r="AL15" i="2"/>
  <c r="AJ37" i="6"/>
  <c r="AK8" i="6"/>
  <c r="AK11" i="6" s="1"/>
  <c r="AK26" i="4"/>
  <c r="AK28" i="4" s="1"/>
  <c r="AK36" i="4" s="1"/>
  <c r="AK8" i="4"/>
  <c r="AK12" i="4" s="1"/>
  <c r="AK19" i="4"/>
  <c r="AJ43" i="6"/>
  <c r="AJ45" i="6" s="1"/>
  <c r="AJ48" i="6"/>
  <c r="AJ54" i="6" s="1"/>
  <c r="AJ56" i="6" s="1"/>
  <c r="AK34" i="6"/>
  <c r="AJ57" i="6"/>
  <c r="AJ12" i="6"/>
  <c r="AL6" i="4"/>
  <c r="AL5" i="4" s="1"/>
  <c r="AL13" i="4" s="1"/>
  <c r="AL25" i="4" s="1"/>
  <c r="AL7" i="4"/>
  <c r="AN37" i="3"/>
  <c r="AO41" i="4" s="1"/>
  <c r="AO42" i="4" s="1"/>
  <c r="AN33" i="5"/>
  <c r="AO41" i="6"/>
  <c r="AO42" i="6" s="1"/>
  <c r="AL27" i="2"/>
  <c r="AL38" i="2"/>
  <c r="AL31" i="4"/>
  <c r="AL38" i="4"/>
  <c r="AL32" i="4"/>
  <c r="AL22" i="4"/>
  <c r="AL33" i="4"/>
  <c r="AL27" i="4"/>
  <c r="AI55" i="2"/>
  <c r="AH55" i="2"/>
  <c r="AL31" i="2"/>
  <c r="AL22" i="2"/>
  <c r="AL7" i="2"/>
  <c r="AL26" i="2" s="1"/>
  <c r="AL32" i="2"/>
  <c r="AL34" i="2" s="1"/>
  <c r="AL5" i="2"/>
  <c r="AM3" i="2"/>
  <c r="AM3" i="6"/>
  <c r="AM3" i="4"/>
  <c r="AL18" i="4"/>
  <c r="AK57" i="6"/>
  <c r="AN1" i="6"/>
  <c r="AN1" i="4"/>
  <c r="AJ44" i="4"/>
  <c r="AJ45" i="4"/>
  <c r="AL33" i="2"/>
  <c r="AL6" i="6"/>
  <c r="AL31" i="6"/>
  <c r="AL33" i="6"/>
  <c r="AL34" i="6" s="1"/>
  <c r="AL38" i="6"/>
  <c r="AL32" i="6"/>
  <c r="AL27" i="6"/>
  <c r="AL22" i="6"/>
  <c r="AL7" i="6"/>
  <c r="AJ20" i="2"/>
  <c r="AK19" i="2"/>
  <c r="AK18" i="2"/>
  <c r="AJ25" i="2"/>
  <c r="AJ28" i="2" s="1"/>
  <c r="AJ36" i="2" s="1"/>
  <c r="AK12" i="2"/>
  <c r="AK13" i="2" s="1"/>
  <c r="AO41" i="2"/>
  <c r="AO38" i="1"/>
  <c r="AN1" i="2"/>
  <c r="AM13" i="1"/>
  <c r="AM14" i="1" s="1"/>
  <c r="AN12" i="1"/>
  <c r="AI44" i="6" l="1"/>
  <c r="AJ55" i="4"/>
  <c r="AJ53" i="4"/>
  <c r="AL18" i="6"/>
  <c r="AL20" i="6" s="1"/>
  <c r="AL26" i="6"/>
  <c r="AL28" i="4"/>
  <c r="AL36" i="4" s="1"/>
  <c r="AL39" i="4" s="1"/>
  <c r="AL51" i="4" s="1"/>
  <c r="AK36" i="6"/>
  <c r="AK48" i="6" s="1"/>
  <c r="AL8" i="2"/>
  <c r="AL11" i="2" s="1"/>
  <c r="AL19" i="6"/>
  <c r="AL19" i="4"/>
  <c r="AL20" i="4" s="1"/>
  <c r="AK39" i="4"/>
  <c r="AK48" i="4"/>
  <c r="AK37" i="4"/>
  <c r="AK20" i="4"/>
  <c r="AI51" i="4"/>
  <c r="AI52" i="4" s="1"/>
  <c r="AI43" i="4"/>
  <c r="AM15" i="6"/>
  <c r="AM15" i="4"/>
  <c r="AM6" i="2"/>
  <c r="AM15" i="2"/>
  <c r="AJ44" i="6"/>
  <c r="AL34" i="4"/>
  <c r="AK12" i="6"/>
  <c r="AL8" i="6"/>
  <c r="AL5" i="6"/>
  <c r="AL13" i="6" s="1"/>
  <c r="AL25" i="6" s="1"/>
  <c r="AL28" i="6" s="1"/>
  <c r="AL36" i="6" s="1"/>
  <c r="AL39" i="6" s="1"/>
  <c r="AL53" i="6" s="1"/>
  <c r="AK11" i="4"/>
  <c r="AL26" i="4"/>
  <c r="AL8" i="4"/>
  <c r="AL11" i="4" s="1"/>
  <c r="AM6" i="4"/>
  <c r="AM7" i="4"/>
  <c r="AM26" i="4" s="1"/>
  <c r="AO37" i="3"/>
  <c r="AP41" i="4" s="1"/>
  <c r="AP42" i="4" s="1"/>
  <c r="AO33" i="5"/>
  <c r="AP41" i="6"/>
  <c r="AP42" i="6" s="1"/>
  <c r="AM38" i="2"/>
  <c r="AM31" i="4"/>
  <c r="AM27" i="4"/>
  <c r="AM38" i="4"/>
  <c r="AM32" i="4"/>
  <c r="AM34" i="4" s="1"/>
  <c r="AM22" i="4"/>
  <c r="AM33" i="4"/>
  <c r="AM22" i="2"/>
  <c r="AM5" i="2"/>
  <c r="AM7" i="2"/>
  <c r="AM32" i="2"/>
  <c r="AM27" i="2"/>
  <c r="AM33" i="2"/>
  <c r="AM31" i="2"/>
  <c r="AO1" i="6"/>
  <c r="AO1" i="4"/>
  <c r="AL57" i="6"/>
  <c r="AM7" i="6"/>
  <c r="AM19" i="6" s="1"/>
  <c r="AM6" i="6"/>
  <c r="AM5" i="6"/>
  <c r="AM13" i="6" s="1"/>
  <c r="AM25" i="6" s="1"/>
  <c r="AM18" i="6"/>
  <c r="AM34" i="6"/>
  <c r="AM31" i="6"/>
  <c r="AM22" i="6"/>
  <c r="AM26" i="6" s="1"/>
  <c r="AM33" i="6"/>
  <c r="AM38" i="6"/>
  <c r="AM32" i="6"/>
  <c r="AM27" i="6"/>
  <c r="AN3" i="2"/>
  <c r="AN3" i="6"/>
  <c r="AN3" i="4"/>
  <c r="AK20" i="2"/>
  <c r="AL12" i="2"/>
  <c r="AL13" i="2" s="1"/>
  <c r="AL25" i="2" s="1"/>
  <c r="AL28" i="2" s="1"/>
  <c r="AL36" i="2" s="1"/>
  <c r="AL19" i="2"/>
  <c r="AL18" i="2"/>
  <c r="AK25" i="2"/>
  <c r="AK28" i="2" s="1"/>
  <c r="AK36" i="2" s="1"/>
  <c r="AJ39" i="2"/>
  <c r="AJ51" i="2" s="1"/>
  <c r="AJ37" i="2"/>
  <c r="AJ48" i="2"/>
  <c r="AM26" i="2"/>
  <c r="AO1" i="2"/>
  <c r="AO12" i="1"/>
  <c r="AN13" i="1"/>
  <c r="AN14" i="1" s="1"/>
  <c r="AP41" i="2"/>
  <c r="AP38" i="1"/>
  <c r="AI55" i="4" l="1"/>
  <c r="AI53" i="4"/>
  <c r="AL43" i="4"/>
  <c r="AL44" i="4" s="1"/>
  <c r="AL48" i="4"/>
  <c r="AM28" i="6"/>
  <c r="AM36" i="6" s="1"/>
  <c r="AM39" i="6" s="1"/>
  <c r="AM43" i="6" s="1"/>
  <c r="AM8" i="2"/>
  <c r="AM12" i="2" s="1"/>
  <c r="AM18" i="4"/>
  <c r="AM8" i="4"/>
  <c r="AK39" i="6"/>
  <c r="AK37" i="6"/>
  <c r="AL52" i="4"/>
  <c r="AM19" i="4"/>
  <c r="AL37" i="4"/>
  <c r="AM34" i="2"/>
  <c r="AL12" i="6"/>
  <c r="AJ52" i="2"/>
  <c r="AJ53" i="2" s="1"/>
  <c r="AI44" i="4"/>
  <c r="AI45" i="4"/>
  <c r="AK43" i="4"/>
  <c r="AK51" i="4"/>
  <c r="AK52" i="4" s="1"/>
  <c r="AN15" i="6"/>
  <c r="AN15" i="4"/>
  <c r="AN6" i="2"/>
  <c r="AL48" i="6"/>
  <c r="AL54" i="6" s="1"/>
  <c r="AL56" i="6" s="1"/>
  <c r="AN15" i="2"/>
  <c r="AL11" i="6"/>
  <c r="AL37" i="6"/>
  <c r="AM8" i="6"/>
  <c r="AM12" i="6" s="1"/>
  <c r="AM20" i="6"/>
  <c r="AM5" i="4"/>
  <c r="AM13" i="4" s="1"/>
  <c r="AM25" i="4" s="1"/>
  <c r="AM28" i="4" s="1"/>
  <c r="AM36" i="4" s="1"/>
  <c r="AM39" i="4" s="1"/>
  <c r="AM51" i="4" s="1"/>
  <c r="AL43" i="6"/>
  <c r="AL45" i="6" s="1"/>
  <c r="AL12" i="4"/>
  <c r="AN7" i="4"/>
  <c r="AN18" i="4" s="1"/>
  <c r="AN6" i="4"/>
  <c r="AN5" i="4" s="1"/>
  <c r="AN13" i="4" s="1"/>
  <c r="AN25" i="4" s="1"/>
  <c r="AP37" i="3"/>
  <c r="AQ41" i="4" s="1"/>
  <c r="AQ42" i="4" s="1"/>
  <c r="AP33" i="5"/>
  <c r="AQ41" i="6"/>
  <c r="AQ42" i="6" s="1"/>
  <c r="AN27" i="2"/>
  <c r="AN38" i="2"/>
  <c r="AN33" i="4"/>
  <c r="AN31" i="4"/>
  <c r="AN27" i="4"/>
  <c r="AN38" i="4"/>
  <c r="AN32" i="4"/>
  <c r="AN22" i="4"/>
  <c r="AJ55" i="2"/>
  <c r="AN7" i="2"/>
  <c r="AN26" i="2" s="1"/>
  <c r="AN32" i="2"/>
  <c r="AN22" i="2"/>
  <c r="AN33" i="2"/>
  <c r="AN5" i="2"/>
  <c r="AN31" i="2"/>
  <c r="AN34" i="4"/>
  <c r="AN26" i="4"/>
  <c r="AO3" i="2"/>
  <c r="AO3" i="6"/>
  <c r="AO3" i="4"/>
  <c r="AN27" i="6"/>
  <c r="AN38" i="6"/>
  <c r="AN31" i="6"/>
  <c r="AN7" i="6"/>
  <c r="AN18" i="6" s="1"/>
  <c r="AN33" i="6"/>
  <c r="AN6" i="6"/>
  <c r="AN32" i="6"/>
  <c r="AN22" i="6"/>
  <c r="AM48" i="6"/>
  <c r="AM57" i="6"/>
  <c r="AP1" i="4"/>
  <c r="AP1" i="6"/>
  <c r="AL20" i="2"/>
  <c r="AM19" i="2"/>
  <c r="AM18" i="2"/>
  <c r="AN34" i="2"/>
  <c r="AM11" i="2"/>
  <c r="AM13" i="2" s="1"/>
  <c r="AK39" i="2"/>
  <c r="AK51" i="2" s="1"/>
  <c r="AK37" i="2"/>
  <c r="AK48" i="2"/>
  <c r="AK52" i="2" s="1"/>
  <c r="AK53" i="2" s="1"/>
  <c r="AL39" i="2"/>
  <c r="AL51" i="2" s="1"/>
  <c r="AL48" i="2"/>
  <c r="AL37" i="2"/>
  <c r="AQ41" i="2"/>
  <c r="AQ38" i="1"/>
  <c r="AP1" i="2"/>
  <c r="AO13" i="1"/>
  <c r="AO14" i="1" s="1"/>
  <c r="AP12" i="1"/>
  <c r="AL45" i="4" l="1"/>
  <c r="AM37" i="6"/>
  <c r="AK55" i="4"/>
  <c r="AK53" i="4"/>
  <c r="AL55" i="4"/>
  <c r="AL53" i="4"/>
  <c r="AM53" i="6"/>
  <c r="AN34" i="6"/>
  <c r="AN28" i="4"/>
  <c r="AN36" i="4" s="1"/>
  <c r="AN39" i="4" s="1"/>
  <c r="AN43" i="4" s="1"/>
  <c r="AK53" i="6"/>
  <c r="AK54" i="6" s="1"/>
  <c r="AK56" i="6" s="1"/>
  <c r="AK43" i="6"/>
  <c r="AM20" i="4"/>
  <c r="AM54" i="6"/>
  <c r="AM56" i="6" s="1"/>
  <c r="AL52" i="2"/>
  <c r="AL53" i="2" s="1"/>
  <c r="AK45" i="4"/>
  <c r="AK44" i="4"/>
  <c r="AO15" i="6"/>
  <c r="AO15" i="4"/>
  <c r="AO6" i="2"/>
  <c r="AL44" i="6"/>
  <c r="AO15" i="2"/>
  <c r="AN8" i="6"/>
  <c r="AM48" i="4"/>
  <c r="AM52" i="4" s="1"/>
  <c r="AM43" i="4"/>
  <c r="AM44" i="4" s="1"/>
  <c r="AN19" i="6"/>
  <c r="AN26" i="6"/>
  <c r="AN8" i="4"/>
  <c r="AN12" i="4" s="1"/>
  <c r="AM37" i="4"/>
  <c r="AM12" i="4"/>
  <c r="AN18" i="2"/>
  <c r="AN8" i="2"/>
  <c r="AN11" i="2" s="1"/>
  <c r="AN13" i="2" s="1"/>
  <c r="AN25" i="2" s="1"/>
  <c r="AN28" i="2" s="1"/>
  <c r="AN36" i="2" s="1"/>
  <c r="AM20" i="2"/>
  <c r="AN5" i="6"/>
  <c r="AN13" i="6" s="1"/>
  <c r="AN25" i="6" s="1"/>
  <c r="AN28" i="6" s="1"/>
  <c r="AN36" i="6" s="1"/>
  <c r="AN39" i="6" s="1"/>
  <c r="AN43" i="6" s="1"/>
  <c r="AN19" i="4"/>
  <c r="AM11" i="4"/>
  <c r="AM11" i="6"/>
  <c r="AO6" i="4"/>
  <c r="AO7" i="4"/>
  <c r="AR41" i="2"/>
  <c r="AQ33" i="5"/>
  <c r="AQ37" i="3"/>
  <c r="AR41" i="4" s="1"/>
  <c r="AR42" i="4" s="1"/>
  <c r="AR41" i="6"/>
  <c r="AR42" i="6" s="1"/>
  <c r="AO32" i="2"/>
  <c r="AO38" i="2"/>
  <c r="AO38" i="4"/>
  <c r="AO32" i="4"/>
  <c r="AO33" i="4"/>
  <c r="AO22" i="4"/>
  <c r="AO31" i="4"/>
  <c r="AO27" i="4"/>
  <c r="AK55" i="2"/>
  <c r="AL55" i="2"/>
  <c r="AO31" i="2"/>
  <c r="AO34" i="2" s="1"/>
  <c r="AO27" i="2"/>
  <c r="AO5" i="2"/>
  <c r="AP3" i="2"/>
  <c r="AP3" i="6"/>
  <c r="AP3" i="4"/>
  <c r="AO7" i="2"/>
  <c r="AO8" i="2" s="1"/>
  <c r="AM44" i="6"/>
  <c r="AM45" i="6"/>
  <c r="AO19" i="4"/>
  <c r="AO20" i="4" s="1"/>
  <c r="AO26" i="4"/>
  <c r="AO18" i="4"/>
  <c r="AQ1" i="6"/>
  <c r="AQ1" i="4"/>
  <c r="AO33" i="2"/>
  <c r="AO22" i="2"/>
  <c r="AO22" i="6"/>
  <c r="AO26" i="6" s="1"/>
  <c r="AO33" i="6"/>
  <c r="AO25" i="6"/>
  <c r="AO7" i="6"/>
  <c r="AO32" i="6"/>
  <c r="AO31" i="6"/>
  <c r="AO27" i="6"/>
  <c r="AO38" i="6"/>
  <c r="AO19" i="6"/>
  <c r="AO6" i="6"/>
  <c r="AO5" i="6" s="1"/>
  <c r="AO13" i="6" s="1"/>
  <c r="AO34" i="6"/>
  <c r="AM25" i="2"/>
  <c r="AM28" i="2" s="1"/>
  <c r="AM36" i="2" s="1"/>
  <c r="AQ1" i="2"/>
  <c r="AP13" i="1"/>
  <c r="AP14" i="1" s="1"/>
  <c r="AQ12" i="1"/>
  <c r="AN48" i="4" l="1"/>
  <c r="AM55" i="4"/>
  <c r="AM53" i="4"/>
  <c r="AN37" i="4"/>
  <c r="AN51" i="4"/>
  <c r="AO28" i="6"/>
  <c r="AO36" i="6" s="1"/>
  <c r="AO39" i="6" s="1"/>
  <c r="AO53" i="6" s="1"/>
  <c r="AN52" i="4"/>
  <c r="AN20" i="6"/>
  <c r="AN12" i="6"/>
  <c r="AK45" i="6"/>
  <c r="AK44" i="6"/>
  <c r="AO8" i="6"/>
  <c r="AO26" i="2"/>
  <c r="AO8" i="4"/>
  <c r="AP15" i="6"/>
  <c r="AP15" i="4"/>
  <c r="AP6" i="2"/>
  <c r="AN37" i="6"/>
  <c r="AP15" i="2"/>
  <c r="AN48" i="6"/>
  <c r="AN53" i="6"/>
  <c r="AM45" i="4"/>
  <c r="AO11" i="6"/>
  <c r="AO12" i="6"/>
  <c r="AO5" i="4"/>
  <c r="AO13" i="4" s="1"/>
  <c r="AO25" i="4" s="1"/>
  <c r="AO28" i="4" s="1"/>
  <c r="AO36" i="4" s="1"/>
  <c r="AO39" i="4" s="1"/>
  <c r="AO43" i="4" s="1"/>
  <c r="AO34" i="4"/>
  <c r="AN11" i="6"/>
  <c r="AN11" i="4"/>
  <c r="AN19" i="2"/>
  <c r="AN20" i="2" s="1"/>
  <c r="AN12" i="2"/>
  <c r="AO18" i="6"/>
  <c r="AN57" i="6"/>
  <c r="AN20" i="4"/>
  <c r="AP6" i="4"/>
  <c r="AP7" i="4"/>
  <c r="AP38" i="2"/>
  <c r="AP11" i="2" s="1"/>
  <c r="AP31" i="4"/>
  <c r="AP38" i="4"/>
  <c r="AP32" i="4"/>
  <c r="AP34" i="4" s="1"/>
  <c r="AP22" i="4"/>
  <c r="AP33" i="4"/>
  <c r="AP27" i="4"/>
  <c r="AP32" i="2"/>
  <c r="AR1" i="6"/>
  <c r="AR1" i="4"/>
  <c r="AN45" i="4"/>
  <c r="AN44" i="4"/>
  <c r="AP7" i="2"/>
  <c r="AP22" i="2"/>
  <c r="AP31" i="2"/>
  <c r="AP12" i="2" s="1"/>
  <c r="AP5" i="4"/>
  <c r="AP13" i="4" s="1"/>
  <c r="AP25" i="4" s="1"/>
  <c r="AQ3" i="2"/>
  <c r="AQ3" i="6"/>
  <c r="AQ3" i="4"/>
  <c r="AP33" i="2"/>
  <c r="AO57" i="6"/>
  <c r="AP5" i="2"/>
  <c r="AP27" i="2"/>
  <c r="AN44" i="6"/>
  <c r="AN45" i="6"/>
  <c r="AP6" i="6"/>
  <c r="AP5" i="6"/>
  <c r="AP13" i="6" s="1"/>
  <c r="AP33" i="6"/>
  <c r="AP19" i="6"/>
  <c r="AP32" i="6"/>
  <c r="AP27" i="6"/>
  <c r="AP22" i="6"/>
  <c r="AP7" i="6"/>
  <c r="AP18" i="6" s="1"/>
  <c r="AP8" i="6"/>
  <c r="AP31" i="6"/>
  <c r="AP34" i="6" s="1"/>
  <c r="AP38" i="6"/>
  <c r="AP8" i="2"/>
  <c r="AP19" i="2"/>
  <c r="AP18" i="2"/>
  <c r="AO18" i="2"/>
  <c r="AO19" i="2"/>
  <c r="AO12" i="2"/>
  <c r="AO11" i="2"/>
  <c r="AM39" i="2"/>
  <c r="AM51" i="2" s="1"/>
  <c r="AM37" i="2"/>
  <c r="AM48" i="2"/>
  <c r="AN39" i="2"/>
  <c r="AN51" i="2" s="1"/>
  <c r="AN48" i="2"/>
  <c r="AN37" i="2"/>
  <c r="AQ13" i="1"/>
  <c r="AQ14" i="1" s="1"/>
  <c r="AR1" i="2"/>
  <c r="AO48" i="6" l="1"/>
  <c r="AO54" i="6" s="1"/>
  <c r="AO56" i="6" s="1"/>
  <c r="AO37" i="6"/>
  <c r="AO43" i="6"/>
  <c r="AO44" i="6" s="1"/>
  <c r="AN55" i="4"/>
  <c r="AN53" i="4"/>
  <c r="AP11" i="6"/>
  <c r="AP34" i="2"/>
  <c r="AP26" i="2"/>
  <c r="AO20" i="6"/>
  <c r="AN54" i="6"/>
  <c r="AN56" i="6" s="1"/>
  <c r="AP25" i="6"/>
  <c r="AM52" i="2"/>
  <c r="AM53" i="2" s="1"/>
  <c r="AN52" i="2"/>
  <c r="AN53" i="2" s="1"/>
  <c r="AP26" i="6"/>
  <c r="AQ15" i="6"/>
  <c r="AQ15" i="4"/>
  <c r="AQ15" i="2"/>
  <c r="AQ6" i="2"/>
  <c r="AO51" i="4"/>
  <c r="AP8" i="4"/>
  <c r="AP18" i="4"/>
  <c r="AP26" i="4"/>
  <c r="AP28" i="4" s="1"/>
  <c r="AP36" i="4" s="1"/>
  <c r="AO12" i="4"/>
  <c r="AP20" i="2"/>
  <c r="AP12" i="6"/>
  <c r="AP20" i="6"/>
  <c r="AO37" i="4"/>
  <c r="AP19" i="4"/>
  <c r="AO11" i="4"/>
  <c r="AO48" i="4"/>
  <c r="AO52" i="4" s="1"/>
  <c r="AQ6" i="4"/>
  <c r="AQ5" i="4" s="1"/>
  <c r="AQ13" i="4" s="1"/>
  <c r="AQ25" i="4" s="1"/>
  <c r="AQ28" i="4" s="1"/>
  <c r="AQ7" i="4"/>
  <c r="AQ31" i="2"/>
  <c r="AQ38" i="2"/>
  <c r="AQ31" i="4"/>
  <c r="AQ27" i="4"/>
  <c r="AQ38" i="4"/>
  <c r="AQ32" i="4"/>
  <c r="AQ22" i="4"/>
  <c r="AQ33" i="4"/>
  <c r="AM55" i="2"/>
  <c r="AN55" i="2"/>
  <c r="AQ7" i="2"/>
  <c r="AQ5" i="2"/>
  <c r="AQ13" i="2" s="1"/>
  <c r="AQ33" i="2"/>
  <c r="AQ26" i="2"/>
  <c r="AQ27" i="2"/>
  <c r="AQ32" i="2"/>
  <c r="AQ22" i="2"/>
  <c r="AQ32" i="6"/>
  <c r="AQ38" i="6"/>
  <c r="AQ7" i="6"/>
  <c r="AQ19" i="6" s="1"/>
  <c r="AQ6" i="6"/>
  <c r="AQ5" i="6"/>
  <c r="AQ13" i="6" s="1"/>
  <c r="AQ25" i="6" s="1"/>
  <c r="AQ28" i="6" s="1"/>
  <c r="AQ22" i="6"/>
  <c r="AQ26" i="6" s="1"/>
  <c r="AQ31" i="6"/>
  <c r="AQ12" i="6" s="1"/>
  <c r="AQ27" i="6"/>
  <c r="AQ8" i="6"/>
  <c r="AQ33" i="6"/>
  <c r="AQ18" i="4"/>
  <c r="AQ26" i="4"/>
  <c r="AQ19" i="4"/>
  <c r="AR3" i="2"/>
  <c r="AR3" i="4"/>
  <c r="AR3" i="6"/>
  <c r="AP57" i="6"/>
  <c r="AO45" i="4"/>
  <c r="AO44" i="4"/>
  <c r="AO13" i="2"/>
  <c r="AO25" i="2" s="1"/>
  <c r="AO28" i="2" s="1"/>
  <c r="AO36" i="2" s="1"/>
  <c r="AO39" i="2" s="1"/>
  <c r="AO51" i="2" s="1"/>
  <c r="AO20" i="2"/>
  <c r="AP13" i="2"/>
  <c r="AO45" i="6" l="1"/>
  <c r="AO55" i="4"/>
  <c r="AO53" i="4"/>
  <c r="AP39" i="4"/>
  <c r="AP48" i="4"/>
  <c r="AP37" i="4"/>
  <c r="AQ34" i="6"/>
  <c r="AQ18" i="6"/>
  <c r="AQ34" i="2"/>
  <c r="AQ34" i="4"/>
  <c r="AQ36" i="4" s="1"/>
  <c r="AP28" i="6"/>
  <c r="AP36" i="6" s="1"/>
  <c r="AQ36" i="6"/>
  <c r="AQ39" i="6" s="1"/>
  <c r="AQ53" i="6" s="1"/>
  <c r="AQ8" i="4"/>
  <c r="AQ11" i="4" s="1"/>
  <c r="AQ11" i="6"/>
  <c r="AQ20" i="4"/>
  <c r="AP20" i="4"/>
  <c r="AR15" i="6"/>
  <c r="AR15" i="4"/>
  <c r="AR15" i="2"/>
  <c r="AR6" i="2"/>
  <c r="AQ20" i="6"/>
  <c r="AQ25" i="2"/>
  <c r="AQ28" i="2" s="1"/>
  <c r="AQ8" i="2"/>
  <c r="AQ12" i="2" s="1"/>
  <c r="AQ18" i="2"/>
  <c r="AQ20" i="2" s="1"/>
  <c r="AQ19" i="2"/>
  <c r="AP12" i="4"/>
  <c r="AP11" i="4"/>
  <c r="AR7" i="4"/>
  <c r="AR26" i="4" s="1"/>
  <c r="AR6" i="4"/>
  <c r="AR38" i="2"/>
  <c r="D38" i="2" s="1"/>
  <c r="AR33" i="4"/>
  <c r="AR31" i="4"/>
  <c r="AR27" i="4"/>
  <c r="AR38" i="4"/>
  <c r="D38" i="4" s="1"/>
  <c r="AR32" i="4"/>
  <c r="AR22" i="4"/>
  <c r="AR27" i="2"/>
  <c r="AR7" i="2"/>
  <c r="AR26" i="2" s="1"/>
  <c r="AR31" i="2"/>
  <c r="AR22" i="2"/>
  <c r="AR32" i="2"/>
  <c r="AR34" i="2" s="1"/>
  <c r="AR32" i="6"/>
  <c r="AR22" i="6"/>
  <c r="AR6" i="6"/>
  <c r="AR5" i="6" s="1"/>
  <c r="AR13" i="6" s="1"/>
  <c r="AR25" i="6" s="1"/>
  <c r="AR27" i="6"/>
  <c r="AR7" i="6"/>
  <c r="AR26" i="6" s="1"/>
  <c r="AR38" i="6"/>
  <c r="D38" i="6" s="1"/>
  <c r="AR33" i="6"/>
  <c r="AR31" i="6"/>
  <c r="AR5" i="2"/>
  <c r="AR13" i="2" s="1"/>
  <c r="AR33" i="2"/>
  <c r="AR34" i="4"/>
  <c r="AR5" i="4"/>
  <c r="AR13" i="4" s="1"/>
  <c r="AQ57" i="6"/>
  <c r="AO48" i="2"/>
  <c r="AO37" i="2"/>
  <c r="AP25" i="2"/>
  <c r="AP28" i="2" s="1"/>
  <c r="AP36" i="2" s="1"/>
  <c r="AQ48" i="6" l="1"/>
  <c r="AQ43" i="6"/>
  <c r="AQ37" i="6"/>
  <c r="AQ39" i="4"/>
  <c r="AQ37" i="4"/>
  <c r="AQ48" i="4"/>
  <c r="AP52" i="4"/>
  <c r="AR25" i="4"/>
  <c r="AR28" i="4" s="1"/>
  <c r="D65" i="4" s="1"/>
  <c r="D66" i="4" s="1"/>
  <c r="AQ54" i="6"/>
  <c r="AQ56" i="6" s="1"/>
  <c r="AR34" i="6"/>
  <c r="AQ11" i="2"/>
  <c r="AP51" i="4"/>
  <c r="AP43" i="4"/>
  <c r="AR8" i="2"/>
  <c r="AR11" i="2" s="1"/>
  <c r="AR19" i="2"/>
  <c r="AP39" i="6"/>
  <c r="AP37" i="6"/>
  <c r="AP48" i="6"/>
  <c r="AQ12" i="4"/>
  <c r="AO55" i="2"/>
  <c r="AO52" i="2"/>
  <c r="AR28" i="6"/>
  <c r="AR36" i="6" s="1"/>
  <c r="AR39" i="6" s="1"/>
  <c r="AR53" i="6" s="1"/>
  <c r="AR18" i="2"/>
  <c r="AR12" i="2"/>
  <c r="AQ36" i="2"/>
  <c r="AQ48" i="2" s="1"/>
  <c r="AR25" i="2"/>
  <c r="AR28" i="2" s="1"/>
  <c r="AR36" i="4"/>
  <c r="AR39" i="4" s="1"/>
  <c r="AR43" i="4" s="1"/>
  <c r="AQ39" i="2"/>
  <c r="AQ51" i="2" s="1"/>
  <c r="AR8" i="4"/>
  <c r="AR11" i="4" s="1"/>
  <c r="AR19" i="6"/>
  <c r="AR18" i="6"/>
  <c r="AR8" i="6"/>
  <c r="AR12" i="6" s="1"/>
  <c r="AR18" i="4"/>
  <c r="AR19" i="4"/>
  <c r="AQ44" i="6"/>
  <c r="AQ45" i="6"/>
  <c r="AR57" i="6"/>
  <c r="AP39" i="2"/>
  <c r="AP51" i="2" s="1"/>
  <c r="AP48" i="2"/>
  <c r="AP52" i="2" s="1"/>
  <c r="AP53" i="2" s="1"/>
  <c r="AP37" i="2"/>
  <c r="D65" i="6" l="1"/>
  <c r="D66" i="6" s="1"/>
  <c r="AP55" i="4"/>
  <c r="AP53" i="4"/>
  <c r="AQ37" i="2"/>
  <c r="AO53" i="2"/>
  <c r="AR20" i="2"/>
  <c r="AP44" i="4"/>
  <c r="AP45" i="4"/>
  <c r="AR12" i="4"/>
  <c r="AP53" i="6"/>
  <c r="AP43" i="6"/>
  <c r="AP54" i="6"/>
  <c r="AQ52" i="2"/>
  <c r="AQ53" i="2" s="1"/>
  <c r="AQ43" i="4"/>
  <c r="AQ51" i="4"/>
  <c r="AQ52" i="4" s="1"/>
  <c r="AQ53" i="4" s="1"/>
  <c r="AR36" i="2"/>
  <c r="D65" i="2"/>
  <c r="D66" i="2" s="1"/>
  <c r="AR48" i="6"/>
  <c r="AR54" i="6" s="1"/>
  <c r="AR56" i="6" s="1"/>
  <c r="AR37" i="6"/>
  <c r="AR43" i="6"/>
  <c r="AR44" i="6" s="1"/>
  <c r="AR51" i="4"/>
  <c r="AQ55" i="2"/>
  <c r="AR11" i="6"/>
  <c r="AR37" i="4"/>
  <c r="AR20" i="4"/>
  <c r="AR39" i="2"/>
  <c r="AR51" i="2" s="1"/>
  <c r="AR52" i="2" s="1"/>
  <c r="AR48" i="4"/>
  <c r="AR20" i="6"/>
  <c r="AP55" i="2"/>
  <c r="AR45" i="4"/>
  <c r="AR44" i="4"/>
  <c r="AR53" i="2" l="1"/>
  <c r="D61" i="2" s="1"/>
  <c r="D59" i="2"/>
  <c r="AR37" i="2"/>
  <c r="AR48" i="2"/>
  <c r="AR55" i="2" s="1"/>
  <c r="D58" i="2" s="1"/>
  <c r="AQ55" i="4"/>
  <c r="AP56" i="6"/>
  <c r="D60" i="6" s="1"/>
  <c r="D61" i="6"/>
  <c r="D62" i="6" s="1"/>
  <c r="AR52" i="4"/>
  <c r="D59" i="4" s="1"/>
  <c r="D60" i="4" s="1"/>
  <c r="AP45" i="6"/>
  <c r="AP44" i="6"/>
  <c r="D60" i="2"/>
  <c r="AQ44" i="4"/>
  <c r="AQ45" i="4"/>
  <c r="AR45" i="6"/>
  <c r="G40" i="2"/>
  <c r="G42" i="2" s="1"/>
  <c r="G43" i="2" s="1"/>
  <c r="F42" i="2"/>
  <c r="F43" i="2" s="1"/>
  <c r="D62" i="2" l="1"/>
  <c r="B40" i="5"/>
  <c r="D63" i="6"/>
  <c r="D64" i="6" s="1"/>
  <c r="AR55" i="4"/>
  <c r="D63" i="4" s="1"/>
  <c r="D64" i="4" s="1"/>
  <c r="AR53" i="4"/>
  <c r="D61" i="4" s="1"/>
  <c r="D63" i="2"/>
  <c r="D64" i="2" s="1"/>
  <c r="F44" i="2"/>
  <c r="F45" i="2" s="1"/>
  <c r="G44" i="2"/>
  <c r="G45" i="2" s="1"/>
  <c r="D40" i="5" l="1"/>
  <c r="D62" i="4"/>
  <c r="D58" i="4"/>
  <c r="H40" i="2"/>
  <c r="H42" i="2" s="1"/>
  <c r="H43" i="2" s="1"/>
  <c r="B41" i="5" l="1"/>
  <c r="B44" i="5"/>
  <c r="B34" i="5"/>
  <c r="H44" i="2"/>
  <c r="H45" i="2" s="1"/>
  <c r="J40" i="2"/>
  <c r="J42" i="2" s="1"/>
  <c r="J43" i="2" s="1"/>
  <c r="J44" i="2" l="1"/>
  <c r="J45" i="2" s="1"/>
  <c r="K40" i="2"/>
  <c r="K42" i="2" s="1"/>
  <c r="K43" i="2" s="1"/>
  <c r="L40" i="2" l="1"/>
  <c r="L42" i="2" s="1"/>
  <c r="L43" i="2" s="1"/>
  <c r="K44" i="2"/>
  <c r="K45" i="2" s="1"/>
  <c r="L44" i="2" l="1"/>
  <c r="L45" i="2" s="1"/>
  <c r="N40" i="2"/>
  <c r="N42" i="2" s="1"/>
  <c r="N43" i="2" s="1"/>
  <c r="M40" i="2"/>
  <c r="M42" i="2" s="1"/>
  <c r="M43" i="2" s="1"/>
  <c r="O40" i="2" l="1"/>
  <c r="O42" i="2" s="1"/>
  <c r="O43" i="2" s="1"/>
  <c r="M44" i="2"/>
  <c r="M45" i="2" s="1"/>
  <c r="N44" i="2"/>
  <c r="N45" i="2" s="1"/>
  <c r="O44" i="2" l="1"/>
  <c r="O45" i="2" s="1"/>
  <c r="P40" i="2"/>
  <c r="P42" i="2" s="1"/>
  <c r="P43" i="2" s="1"/>
  <c r="P44" i="2" l="1"/>
  <c r="P45" i="2" s="1"/>
  <c r="Q40" i="2"/>
  <c r="Q42" i="2" s="1"/>
  <c r="Q43" i="2" s="1"/>
  <c r="Q44" i="2" l="1"/>
  <c r="Q45" i="2" s="1"/>
  <c r="R40" i="2"/>
  <c r="R42" i="2" s="1"/>
  <c r="R43" i="2" s="1"/>
  <c r="R44" i="2" l="1"/>
  <c r="R45" i="2" s="1"/>
  <c r="S40" i="2"/>
  <c r="S42" i="2" s="1"/>
  <c r="S43" i="2" s="1"/>
  <c r="T40" i="2" l="1"/>
  <c r="T42" i="2" s="1"/>
  <c r="T43" i="2" s="1"/>
  <c r="S44" i="2"/>
  <c r="S45" i="2" s="1"/>
  <c r="T44" i="2" l="1"/>
  <c r="T45" i="2" s="1"/>
  <c r="U40" i="2"/>
  <c r="U42" i="2" s="1"/>
  <c r="U43" i="2" s="1"/>
  <c r="U44" i="2" l="1"/>
  <c r="U45" i="2" s="1"/>
  <c r="V40" i="2"/>
  <c r="V42" i="2" s="1"/>
  <c r="V43" i="2" s="1"/>
  <c r="V44" i="2" l="1"/>
  <c r="V45" i="2" s="1"/>
  <c r="W40" i="2"/>
  <c r="W42" i="2" s="1"/>
  <c r="W43" i="2" s="1"/>
  <c r="X40" i="2" l="1"/>
  <c r="X42" i="2" s="1"/>
  <c r="X43" i="2" s="1"/>
  <c r="W44" i="2"/>
  <c r="W45" i="2" s="1"/>
  <c r="X44" i="2" l="1"/>
  <c r="X45" i="2" s="1"/>
  <c r="Y40" i="2"/>
  <c r="Y42" i="2" s="1"/>
  <c r="Y43" i="2" s="1"/>
  <c r="Y44" i="2" l="1"/>
  <c r="Y45" i="2" s="1"/>
  <c r="Z40" i="2"/>
  <c r="Z42" i="2" s="1"/>
  <c r="Z43" i="2" s="1"/>
  <c r="Z44" i="2" l="1"/>
  <c r="Z45" i="2" s="1"/>
  <c r="AA40" i="2"/>
  <c r="AA42" i="2" s="1"/>
  <c r="AA43" i="2" s="1"/>
  <c r="AA44" i="2" l="1"/>
  <c r="AA45" i="2" s="1"/>
  <c r="AB40" i="2"/>
  <c r="AB42" i="2" s="1"/>
  <c r="AB43" i="2" s="1"/>
  <c r="AC40" i="2" l="1"/>
  <c r="AC42" i="2" s="1"/>
  <c r="AC43" i="2" s="1"/>
  <c r="AB44" i="2"/>
  <c r="AB45" i="2" s="1"/>
  <c r="AC44" i="2" l="1"/>
  <c r="AC45" i="2" s="1"/>
  <c r="AD40" i="2"/>
  <c r="AD42" i="2" s="1"/>
  <c r="AD43" i="2" s="1"/>
  <c r="AD44" i="2" l="1"/>
  <c r="AD45" i="2" s="1"/>
  <c r="AE40" i="2"/>
  <c r="AE42" i="2" s="1"/>
  <c r="AE43" i="2" s="1"/>
  <c r="AF40" i="2" l="1"/>
  <c r="AF42" i="2" s="1"/>
  <c r="AF43" i="2" s="1"/>
  <c r="AE44" i="2"/>
  <c r="AE45" i="2" s="1"/>
  <c r="AF44" i="2" l="1"/>
  <c r="AF45" i="2" s="1"/>
  <c r="AG40" i="2"/>
  <c r="AG42" i="2" s="1"/>
  <c r="AG43" i="2" s="1"/>
  <c r="AH40" i="2" l="1"/>
  <c r="AH42" i="2" s="1"/>
  <c r="AH43" i="2" s="1"/>
  <c r="AG44" i="2"/>
  <c r="AG45" i="2" s="1"/>
  <c r="AH44" i="2" l="1"/>
  <c r="AH45" i="2" s="1"/>
  <c r="AI40" i="2"/>
  <c r="AI42" i="2" s="1"/>
  <c r="AI43" i="2" s="1"/>
  <c r="AI44" i="2" l="1"/>
  <c r="AI45" i="2" s="1"/>
  <c r="AJ40" i="2"/>
  <c r="AJ42" i="2" s="1"/>
  <c r="AJ43" i="2" s="1"/>
  <c r="AJ44" i="2" l="1"/>
  <c r="AJ45" i="2" s="1"/>
  <c r="AK40" i="2"/>
  <c r="AK42" i="2" s="1"/>
  <c r="AK43" i="2" s="1"/>
  <c r="AL40" i="2" l="1"/>
  <c r="AL42" i="2" s="1"/>
  <c r="AL43" i="2" s="1"/>
  <c r="AK44" i="2"/>
  <c r="AK45" i="2" s="1"/>
  <c r="AL44" i="2" l="1"/>
  <c r="AL45" i="2" s="1"/>
  <c r="AM40" i="2"/>
  <c r="AM42" i="2" s="1"/>
  <c r="AM43" i="2" s="1"/>
  <c r="AN40" i="2" l="1"/>
  <c r="AN42" i="2" s="1"/>
  <c r="AN43" i="2" s="1"/>
  <c r="AM44" i="2"/>
  <c r="AM45" i="2" s="1"/>
  <c r="AO40" i="2" l="1"/>
  <c r="AO42" i="2" s="1"/>
  <c r="AO43" i="2" s="1"/>
  <c r="AN44" i="2"/>
  <c r="AN45" i="2" s="1"/>
  <c r="AO44" i="2" l="1"/>
  <c r="AO45" i="2" s="1"/>
  <c r="AP40" i="2"/>
  <c r="AP42" i="2" s="1"/>
  <c r="AP43" i="2" s="1"/>
  <c r="AQ40" i="2" l="1"/>
  <c r="AQ42" i="2" s="1"/>
  <c r="AQ43" i="2" s="1"/>
  <c r="AP44" i="2"/>
  <c r="AP45" i="2" s="1"/>
  <c r="AQ44" i="2" l="1"/>
  <c r="AQ45" i="2" s="1"/>
  <c r="AR40" i="2"/>
  <c r="AR42" i="2" s="1"/>
  <c r="AR43" i="2" s="1"/>
  <c r="AR44" i="2" l="1"/>
  <c r="AR45" i="2" s="1"/>
</calcChain>
</file>

<file path=xl/comments1.xml><?xml version="1.0" encoding="utf-8"?>
<comments xmlns="http://schemas.openxmlformats.org/spreadsheetml/2006/main">
  <authors>
    <author>Muzik Oldrich</author>
    <author>Staňková Veronika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  <charset val="238"/>
          </rPr>
          <t>Vyplňte dodaný výkon a zatížení zdroje tak, aby roční výroba tepla v buňce B32 odpovídala hodnotě v Energetickém posudku.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  <charset val="238"/>
          </rPr>
          <t>Vyplňte dodaný výkon a zatížení zdroje tak, aby roční výroba tepla v buňce B33 odpovídala hodnotě v Energetickém posudku.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8" authorId="1" shapeId="0">
      <text>
        <r>
          <rPr>
            <b/>
            <sz val="9"/>
            <color indexed="81"/>
            <rFont val="Tahoma"/>
            <family val="2"/>
            <charset val="238"/>
          </rPr>
          <t>Vyplnit jen pokud je uvažován bankovní úvěr.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0" authorId="1" shapeId="0">
      <text>
        <r>
          <rPr>
            <sz val="9"/>
            <color indexed="81"/>
            <rFont val="Tahoma"/>
            <family val="2"/>
            <charset val="238"/>
          </rPr>
          <t xml:space="preserve">Návrh je automatický výpočet splácení po odpisovou dobu pravidelnými splátkami. (Vzorec: 
pokud je již splaceno -&gt;0;
pokud zbývá doplatit méně než vloni -&gt; zbytek,
jinak -&gt; obvyklá splátka). E34 by měla zůstat prázdná pro správné fungování.
</t>
        </r>
        <r>
          <rPr>
            <b/>
            <sz val="9"/>
            <color indexed="81"/>
            <rFont val="Tahoma"/>
            <family val="2"/>
            <charset val="238"/>
          </rPr>
          <t>Lze individuálně přepsat dle potřeby.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  <charset val="238"/>
          </rPr>
          <t>Hodnota musí odpovídat celkovým způsobilým výdajům projektu uvedeným v žádosti v systému AIS.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0" authorId="1" shapeId="0">
      <text>
        <r>
          <rPr>
            <b/>
            <sz val="9"/>
            <color indexed="81"/>
            <rFont val="Tahoma"/>
            <family val="2"/>
            <charset val="238"/>
          </rPr>
          <t>Vyplňovat před zahájením provozu.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2" authorId="1" shapeId="0">
      <text>
        <r>
          <rPr>
            <b/>
            <sz val="9"/>
            <color indexed="81"/>
            <rFont val="Tahoma"/>
            <family val="2"/>
            <charset val="238"/>
          </rPr>
          <t>Uveďte pouze provozní náklady, které souvisí s projektem.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Muzik Oldrich</author>
    <author>Staňková Veronika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  <charset val="238"/>
          </rPr>
          <t>Vyplňte dodaný výkon a zatížení zdroje tak, aby roční výroba tepla v buňce B31 odpovídala hodnotě v Energetickém posudku.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  <charset val="238"/>
          </rPr>
          <t>Vyplňte dodaný výkon a zatížení zdroje tak, aby roční výroba tepla v buňce B32 odpovídala hodnotě v Energetickém posudku.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7" authorId="1" shapeId="0">
      <text>
        <r>
          <rPr>
            <b/>
            <sz val="9"/>
            <color indexed="81"/>
            <rFont val="Tahoma"/>
            <family val="2"/>
            <charset val="238"/>
          </rPr>
          <t>Vyplnit jen pokud je uvažován bankovní úvěr.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9" authorId="1" shapeId="0">
      <text>
        <r>
          <rPr>
            <sz val="9"/>
            <color indexed="81"/>
            <rFont val="Tahoma"/>
            <family val="2"/>
            <charset val="238"/>
          </rPr>
          <t xml:space="preserve">Návrh je automatický výpočet splácení po odpisovou dobu pravidelnými splátkami. (Vzorec: 
pokud je již splaceno -&gt;0;
pokud zbývá doplatit méně než vloni -&gt; zbytek,
jinak -&gt; obvyklá splátka). E34 by měla zůstat prázdná pro správné fungování.
</t>
        </r>
        <r>
          <rPr>
            <b/>
            <sz val="9"/>
            <color indexed="81"/>
            <rFont val="Tahoma"/>
            <family val="2"/>
            <charset val="238"/>
          </rPr>
          <t>Lze individuálně přepsat dle potřeby.</t>
        </r>
      </text>
    </comment>
    <comment ref="A48" authorId="1" shapeId="0">
      <text>
        <r>
          <rPr>
            <b/>
            <sz val="9"/>
            <color indexed="81"/>
            <rFont val="Tahoma"/>
            <family val="2"/>
            <charset val="238"/>
          </rPr>
          <t>Vyplňovat před zahájením provozu.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0" authorId="1" shapeId="0">
      <text>
        <r>
          <rPr>
            <b/>
            <sz val="9"/>
            <color indexed="81"/>
            <rFont val="Tahoma"/>
            <family val="2"/>
            <charset val="238"/>
          </rPr>
          <t>Uveďte pouze provozní náklady, které souvisí s projektem.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Staňková Veronika</author>
    <author>Zajíček Miroslav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Pokud 0, sloupec  automaticky zešediví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  <comment ref="B83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</commentList>
</comments>
</file>

<file path=xl/comments4.xml><?xml version="1.0" encoding="utf-8"?>
<comments xmlns="http://schemas.openxmlformats.org/spreadsheetml/2006/main">
  <authors>
    <author>Staňková Veronika</author>
    <author>Zajíček Miroslav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Pokud 0, sloupec  automaticky zešediví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  <comment ref="B83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</commentList>
</comments>
</file>

<file path=xl/comments5.xml><?xml version="1.0" encoding="utf-8"?>
<comments xmlns="http://schemas.openxmlformats.org/spreadsheetml/2006/main">
  <authors>
    <author>Staňková Veronika</author>
    <author>Zajíček Miroslav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Pokud 0, sloupec  automaticky zešediví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  <comment ref="B83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</commentList>
</comments>
</file>

<file path=xl/sharedStrings.xml><?xml version="1.0" encoding="utf-8"?>
<sst xmlns="http://schemas.openxmlformats.org/spreadsheetml/2006/main" count="726" uniqueCount="222">
  <si>
    <t>automatický výpočet</t>
  </si>
  <si>
    <t>nevyplňovat - začerňuje se automaticky</t>
  </si>
  <si>
    <t>VZOREC</t>
  </si>
  <si>
    <t>Dodávka tepla v roce 2027 (GJ/rok)</t>
  </si>
  <si>
    <t>1600 TJ</t>
  </si>
  <si>
    <t>Operation Year / Rok provozu</t>
  </si>
  <si>
    <t>rok</t>
  </si>
  <si>
    <t>Heat delivered / Dodané teplo</t>
  </si>
  <si>
    <t>TJ</t>
  </si>
  <si>
    <t>GWh</t>
  </si>
  <si>
    <t>Electricity delivered / Dodaná silová elektřina</t>
  </si>
  <si>
    <t>Energy delivered / Dodaná energie</t>
  </si>
  <si>
    <t>Allowed profit / Přípustný zisk</t>
  </si>
  <si>
    <t>CZK/GJ</t>
  </si>
  <si>
    <t>Heat value Fix / Teplo, ostatní cena</t>
  </si>
  <si>
    <t>Heat value Var / Teplo, variabilní cena</t>
  </si>
  <si>
    <t>Heat value Total / Teplo, cena celkem</t>
  </si>
  <si>
    <t>Delivered heat value / Dodané teplo, uvažovaná prodejní cena</t>
  </si>
  <si>
    <t>CZK/MWh</t>
  </si>
  <si>
    <t>Electricity value Fix / Elektřina, fixní cena</t>
  </si>
  <si>
    <t>Electricity value Var / Elektřina, variabilní cena</t>
  </si>
  <si>
    <t>Electricity value Total / Elektřina, cena celkem</t>
  </si>
  <si>
    <t>Delivered electricity value / Dodaná elektřina, uvažovaná prodejní cena</t>
  </si>
  <si>
    <t>Revenues / Výnosy</t>
  </si>
  <si>
    <t>Heat sold / Prodej tepla</t>
  </si>
  <si>
    <t>CZKm</t>
  </si>
  <si>
    <t>Electricity sold / Prodej silové elektřiny</t>
  </si>
  <si>
    <t>Other revenues / Ostatní tržby</t>
  </si>
  <si>
    <t>Total revenues / Celkové výnosy</t>
  </si>
  <si>
    <t>Expenses / Výdaje</t>
  </si>
  <si>
    <t>Fuel / Palivo (-)</t>
  </si>
  <si>
    <t>CO2 / CO2 (-)</t>
  </si>
  <si>
    <t>Other OpEx / Ostatní provozní výdaje (-)</t>
  </si>
  <si>
    <t>Total Expenses / Celkové výdaje (-)</t>
  </si>
  <si>
    <t>EBITDA / Zisk před započtením úroků, daní a odpisů</t>
  </si>
  <si>
    <t>EBITDA margin / EBIDTA marže</t>
  </si>
  <si>
    <t>%</t>
  </si>
  <si>
    <t>Depreciation / Odpisy (-)</t>
  </si>
  <si>
    <t>EBIT / Zisk před zdaněním a úroky</t>
  </si>
  <si>
    <t>Loan / Zůstatek úvěru na konci období (+)</t>
  </si>
  <si>
    <t>Interest Rate / Úroková míra</t>
  </si>
  <si>
    <t>Interest / Úrok (-)</t>
  </si>
  <si>
    <t>EBT / Zisk před zdaněním</t>
  </si>
  <si>
    <t>Income tax / Daň z příjmů (-)</t>
  </si>
  <si>
    <t>Net profit / Čistý zisk</t>
  </si>
  <si>
    <t>Cash flow / Peněžní tok</t>
  </si>
  <si>
    <t>CapEx net of subsidy / Čisté kapitálové výdaje s podporou (-)</t>
  </si>
  <si>
    <t>CapEx / Kapitálové výdaje bez dotace (-)</t>
  </si>
  <si>
    <t>Investment subsidy (share of eligible costs) / Investiční podpora (část způsobilých nákladů) (+)</t>
  </si>
  <si>
    <t>Depreciation period / Doba odpisu</t>
  </si>
  <si>
    <t>years</t>
  </si>
  <si>
    <t>Income tax adj. / Daň z příjmů upravená (-)</t>
  </si>
  <si>
    <t>Heat price / Cena tepla</t>
  </si>
  <si>
    <t>WACC / Průměrné náklady kapitálu</t>
  </si>
  <si>
    <t>FRR / Vnitřní výnosová míra</t>
  </si>
  <si>
    <t>NPV / Čistá současná hodnota</t>
  </si>
  <si>
    <t>EURm</t>
  </si>
  <si>
    <t>CF Lifetime Sum / Peněžní toky za celé období životnosti</t>
  </si>
  <si>
    <t>Revenues - Avg over Lifetime / Výnosy - průměr po celou životnost</t>
  </si>
  <si>
    <t>HEAT_vstupní údaje: vyplní žadatel</t>
  </si>
  <si>
    <t>CapEx / Čisté kapitálové výdaje  (-)</t>
  </si>
  <si>
    <t>OBECNÉ PŘEDPOKLADY/GENERAL ASSUMPTIONS</t>
  </si>
  <si>
    <t>Rok zahájení pro vyhodnocení projektu  [rok]/Start year for project evaluation (year)</t>
  </si>
  <si>
    <t>Doba vyhodnocení projektu [rok]/Project evaluation period (year)</t>
  </si>
  <si>
    <t>Rok zahájení provozu/Year of start of operation</t>
  </si>
  <si>
    <t>Rok ukončení hodnocení projektu  [rok]/Year of completion of project evaluation (year)</t>
  </si>
  <si>
    <t>Časová osa/Timeline</t>
  </si>
  <si>
    <t>Byl zahájen provoz (1=ano/0=ne)/Operation started (1=yes/0=no)</t>
  </si>
  <si>
    <t>Rok provozu (v průběhu hodnocení) [rok]/Year of operation (during evaluation) (year)</t>
  </si>
  <si>
    <t>Inflace v letech provozu [%]/Inflation in years of operation (%)</t>
  </si>
  <si>
    <r>
      <t>Směnný kurz [CZK/€]/Exchange rate (CZK/</t>
    </r>
    <r>
      <rPr>
        <sz val="11"/>
        <color theme="1"/>
        <rFont val="Calibri"/>
        <family val="2"/>
        <charset val="238"/>
      </rPr>
      <t>€</t>
    </r>
    <r>
      <rPr>
        <sz val="9.35"/>
        <color theme="1"/>
        <rFont val="Calibri"/>
        <family val="2"/>
        <charset val="238"/>
      </rPr>
      <t>)</t>
    </r>
  </si>
  <si>
    <t>Daň z příjmů/Income tax</t>
  </si>
  <si>
    <t>NÁZEV PROJEKTU/NAME OF THE PROJECT:</t>
  </si>
  <si>
    <t>TECHNICKÉ PARAMETRY ZDROJE/TECHNICAL PARAMETERS OF THE SOURCE</t>
  </si>
  <si>
    <t>Tepelný výkon zdroje 1 [MW]/Thermal output of source (MW)</t>
  </si>
  <si>
    <t>Zatížení/hodinová výroba tepla zdroje 1 [hod/rok]/(Load/hourly heat production of a source 1 (h/year)</t>
  </si>
  <si>
    <t>Elektrický výkon zdroje 1 [MW]/Electric power output of the sourcfe 1 (MW)</t>
  </si>
  <si>
    <t>Zatížení/hodinová výroba elektřiny zdroje 1 [hod/rok]/Load/hourly electricity production of sourc 1 (h/year)</t>
  </si>
  <si>
    <t>Tepelný výkon zdroje 2 [MW]/Thermal output of source 2 (MW)</t>
  </si>
  <si>
    <t>Zatížení/hodinová výroba tepla zdroje 2 [hod/rok]/Load/hourly heat production of source 2 (h/year)</t>
  </si>
  <si>
    <t>Elektrický výkon zdroje 2 [MW]/Electric output of source 2 (MW)</t>
  </si>
  <si>
    <t>Zatížení/hodinová výroba elektřiny zdroje 2 [hod/rok]/Load/hourly electricity production of source 2 (h/year)</t>
  </si>
  <si>
    <t>Roční výroba tepla celkem [GWh]/Total annual heat production (GWh)</t>
  </si>
  <si>
    <t>Roční výroba elektřiny celkem [GWh]/Total annual electricity production (GWh)</t>
  </si>
  <si>
    <t>FINANCOVÁNÍ/FUNDING</t>
  </si>
  <si>
    <t>Požadovaná návratnost žadatele, WACC [%]/Applicant's required return, WACC (%)</t>
  </si>
  <si>
    <t>Poměr financování úvěrem [%]/Loan financing ratio (%)</t>
  </si>
  <si>
    <t>Úroková míra na úvěr [%]/Interest rate on loan (%)</t>
  </si>
  <si>
    <t>Čerpání úvěru [CZK] (+)/Loan drawdown (CZK) (+)</t>
  </si>
  <si>
    <t>Splátky úvěru [CZK] (+)/Loan repayments (CZK) (+)</t>
  </si>
  <si>
    <t>INVESTIČNÍ VÝDAJE/CAPITAL EXPENDITURE</t>
  </si>
  <si>
    <t>Odpisová doba [rok]/Amortization period (year)</t>
  </si>
  <si>
    <t>PROVOZNÍ NÁKLADY/OPERATING COSTS</t>
  </si>
  <si>
    <t>Palivo/Fuel:</t>
  </si>
  <si>
    <t>Náklad paliva 1 v letech [CZK] (+)/Fuel Cost 1 in years (MWh/year</t>
  </si>
  <si>
    <r>
      <t>Spotřeba paliva 1 v letech [MWh/rok</t>
    </r>
    <r>
      <rPr>
        <sz val="11"/>
        <rFont val="Calibri"/>
        <family val="2"/>
        <charset val="238"/>
        <scheme val="minor"/>
      </rPr>
      <t xml:space="preserve"> výhřevnosti</t>
    </r>
    <r>
      <rPr>
        <sz val="11"/>
        <color theme="1"/>
        <rFont val="Calibri"/>
        <family val="2"/>
        <charset val="238"/>
        <scheme val="minor"/>
      </rPr>
      <t>]/Fuel consumption 1 in years (MWh/year calorific value)</t>
    </r>
  </si>
  <si>
    <t>Průměrné jednotkové náklady paliva 1 v letech [CZK/MWh]/Average unit cost of fuel 1 in years (CZK/MWh)</t>
  </si>
  <si>
    <t>Spotřeba paliva 2 v letech [MWh/rok výhřevnosti]/Fuel 2 consumption in years (MWh/year of calorific value)</t>
  </si>
  <si>
    <t>Průměrné jednotkové náklady paliva 2 v letech [CZK/MWh]/Average unit costs of fuel 2 in year (CZK/MWh)</t>
  </si>
  <si>
    <t>Náklad paliva 2 v letech [CZK] (+)/Fuel costs 2 in years (CZK) (+)</t>
  </si>
  <si>
    <t>Náklad paliva 3 v letech [CZK] (+)/Fuel costs 3 in years (CZK) (+)</t>
  </si>
  <si>
    <t>Náklad paliva 4 v letech [CZK] (+)/Fuel costs 4 in years (CZK) (+)</t>
  </si>
  <si>
    <t>Náklad paliva 5 v letech [CZK] (+)/Fuel costs 5 in years (CZK) (+)</t>
  </si>
  <si>
    <t>Náklad paliva 6 v letech [CZK] (+)/Fuel costs 6 in years (CZK) (+)</t>
  </si>
  <si>
    <t>Náklad paliva 7 v letech [CZK] (+)/Fuel costs 7 in years (CZK) (+)</t>
  </si>
  <si>
    <t>Náklad paliva 8 v letech [CZK] (+)/Fuel costs 8 in years (CZK) (+)</t>
  </si>
  <si>
    <t>Náklad paliva 9 v letech [CZK] (+)/Fuel costs 9 in years (CZK) (+)</t>
  </si>
  <si>
    <t>Náklad paliva 10 v letech [CZK] (+)/Fuel costs 10 in years (CZK) (+)</t>
  </si>
  <si>
    <t>Náklad paliva 11 v letech [CZK] (+)/Fuel costs 11 in years (CZK) (+)</t>
  </si>
  <si>
    <t>Náklad paliva 12 v letech [CZK] (+)/Fuel costs 12 in years (CZK) (+)</t>
  </si>
  <si>
    <t>Spotřeba paliva 3 v letech [MWh/rok výhřevnosti]/Fuel consumption 3 in years (MWh/year calorific value)</t>
  </si>
  <si>
    <t>Spotřeba paliva 4 v letech [MWh/rok výhřevnosti]/Fuel consumption 4 in years (MWh/year calorific value)</t>
  </si>
  <si>
    <t>Spotřeba paliva 5 v letech [MWh/rok výhřevnosti]/Fuel consumption 5 in years (MWh/year calorific value)</t>
  </si>
  <si>
    <t>Spotřeba paliva 6 v letech [MWh/rok výhřevnosti]/Fuel consumption 6 in years (MWh/year calorific value)</t>
  </si>
  <si>
    <t>Spotřeba paliva 7 v letech [MWh/rok výhřevnosti]/Fuel consumption 7 in years (MWh/year calorific value)</t>
  </si>
  <si>
    <t>Spotřeba paliva 8 v letech [MWh/rok výhřevnosti]/Fuel consumption 8 in years (MWh/year calorific value)</t>
  </si>
  <si>
    <t>Spotřeba paliva 9 v letech [MWh/rok výhřevnosti]/Fuel consumption 9 in years (MWh/year calorific value)</t>
  </si>
  <si>
    <t>Spotřeba paliva 10 v letech [MWh/rok výhřevnosti]/Fuel consumption 10 in years (MWh/year calorific value)</t>
  </si>
  <si>
    <t>Spotřeba paliva 11 v letech [MWh/rok výhřevnosti]/Fuel consumption 11 in years (MWh/year calorific value)</t>
  </si>
  <si>
    <t>Spotřeba paliva 12 v letech [MWh/rok výhřevnosti]/Fuel consumption 12 in years (MWh/year calorific value)</t>
  </si>
  <si>
    <t>Průměrné jednotkové náklady paliva 3 v letech [CZK/MWh]/Average unit cost of fuel 3 in years (CZK/MWh)</t>
  </si>
  <si>
    <t>Průměrné jednotkové náklady paliva 4 v letech [CZK/MWh]/Average unit cost of fuel 4 in years (CZK/MWh)</t>
  </si>
  <si>
    <t>Průměrné jednotkové náklady paliva 5 v letech [CZK/MWh]/Average unit cost of fuel 5 in years (CZK/MWh)</t>
  </si>
  <si>
    <t>Průměrné jednotkové náklady paliva 6 v letech [CZK/MWh]/Average unit cost of fuel 6 in years (CZK/MWh)</t>
  </si>
  <si>
    <t>Průměrné jednotkové náklady paliva 7 v letech [CZK/MWh]/Average unit cost of fuel 7 in years (CZK/MWh)</t>
  </si>
  <si>
    <t>Průměrné jednotkové náklady paliva 8 v letech [CZK/MWh]/Average unit cost of fuel 8 in years (CZK/MWh)</t>
  </si>
  <si>
    <t>Průměrné jednotkové náklady paliva 9 v letech [CZK/MWh]/Average unit cost of fuel 9 in years (CZK/MWh)</t>
  </si>
  <si>
    <t>Průměrné jednotkové náklady paliva 10 v letech [CZK/MWh]/Average unit cost of fuel 10 in years (CZK/MWh)</t>
  </si>
  <si>
    <t>Průměrné jednotkové náklady paliva 11 v letech [CZK/MWh]/Average unit cost of fuel 11 in years (CZK/MWh)</t>
  </si>
  <si>
    <t>Průměrné jednotkové náklady paliva 12 v letech [CZK/MWh]/Average unit cost of fuel 12 in years (CZK/MWh)</t>
  </si>
  <si>
    <t>Celkové náklady na palivo, vč. dopravy [CZK/rok] (+)/Total fuel costs, incl. Transport (CZK/year (+)</t>
  </si>
  <si>
    <t>Ostatní náklad paliva v letech [CZK] (+)/Other fuel costs in year (CZK) (+)</t>
  </si>
  <si>
    <t>Cena emisní povolenky v letech [CZK/tCO2]/Emission allowance price in year (CZK/tCO2)</t>
  </si>
  <si>
    <t>Ostatní provozní náklady/Other operating costs:</t>
  </si>
  <si>
    <t>Ostatní provozní náklady 1 [CZK/rok] (+)/Other operating costs 1 (CZK/year) (+)</t>
  </si>
  <si>
    <t>Ostatní provozní náklady 2 [CZK/rok] (+)/Other operating costs 2 (CZK/year) (+)</t>
  </si>
  <si>
    <t>Ostatní provozní náklady 3 [CZK/rok] (+)/Other operating costs 3 (CZK/year) (+)</t>
  </si>
  <si>
    <t>Ostatní provozní náklady 4 [CZK/rok] (+)/Other operating costs 4 (CZK/year) (+)</t>
  </si>
  <si>
    <t>Ostatní provozní náklady 5 [CZK/rok] (+)/Other operating costs 5 (CZK/year) (+)</t>
  </si>
  <si>
    <t>Ostatní provozní náklady 6 [CZK/rok] (+)/Other operating costs 6 (CZK/year) (+)</t>
  </si>
  <si>
    <t>Ostatní provozní náklady 7 [CZK/rok] (+)/Other operating costs 7 (CZK/year) (+)</t>
  </si>
  <si>
    <t>Ostatní provozní náklady 8 [CZK/rok] (+)/Other operating costs 8 (CZK/year) (+)</t>
  </si>
  <si>
    <t>Ostatní provozní náklady 9 [CZK/rok] (+)/Other operating costs 9 (CZK/year) (+)</t>
  </si>
  <si>
    <t>Ostatní provozní náklady 10 [CZK/rok] (+)/Other operating costs 10 (CZK/year) (+)</t>
  </si>
  <si>
    <t>Ostatní provozní náklady 11 [CZK/rok] (+)/Other operating costs 11 (CZK/year) (+)</t>
  </si>
  <si>
    <t>Ostatní provozní náklady 12 [CZK/rok] (+)/Other operating costs 12 (CZK/year) (+)</t>
  </si>
  <si>
    <t>Ostatní provozní náklady (vč. náklady na opravy a údržbu) [CZK/rok] (+)/Other operating costs (incl. repair and maintenanc costs) (CZK/year) (+)</t>
  </si>
  <si>
    <t>CENY ENERGETICKÝCH VÝSTUPŮ / VÝNOSY/ ENERGY OUTPUT PRICES / REVENUES</t>
  </si>
  <si>
    <t>Prodejní cena tepla pro výnosy projektu [CZK/GJ]/Heat sales price for project revenues [CZK/GJ]</t>
  </si>
  <si>
    <t>Prodejní cena silové elektřiny [CZK/MWh]/Selling price of power electricity [CZK/MWh]</t>
  </si>
  <si>
    <t>Ostatní tržby/Other sales:</t>
  </si>
  <si>
    <t>Ostatní tržby 1 [CZK/rok] (+)/Other sales 1 (CZK/year) (+)</t>
  </si>
  <si>
    <t>Ostatní tržby [CZK/rok] (+)/Other sales [CZK/year] (+)</t>
  </si>
  <si>
    <t>Ostatní tržby 2 [CZK/rok] (+)/Other sales 2 (CZK/year) (+)</t>
  </si>
  <si>
    <t>Ostatní tržby 3 [CZK/rok] (+)/Other sales 3 (CZK/year) (+)</t>
  </si>
  <si>
    <t>Ostatní tržby 4 [CZK/rok] (+)/Other sales 4 (CZK/year) (+)</t>
  </si>
  <si>
    <t>Ostatní tržby 5 [CZK/rok] (+)/Other sales 5 (CZK/year) (+)</t>
  </si>
  <si>
    <t>Ostatní tržby 6 [CZK/rok] (+)/Other sales 6 (CZK/year) (+)</t>
  </si>
  <si>
    <t>Ostatní tržby 7 [CZK/rok] (+)/Other sales 7 (CZK/year) (+)</t>
  </si>
  <si>
    <t>Ostatní tržby 8 [CZK/rok] (+)/Other sales 8 (CZK/year) (+)</t>
  </si>
  <si>
    <t>Ostatní tržby 9 [CZK/rok] (+)/Other sales 9 (CZK/year) (+)</t>
  </si>
  <si>
    <t>Ostatní tržby 10 [CZK/rok] (+)/Other sales 10 (CZK/year) (+)</t>
  </si>
  <si>
    <t>Ostatní tržby 11 [CZK/rok] (+)/Other sales 11 (CZK/year) (+)</t>
  </si>
  <si>
    <t>Ostatní tržby 12 [CZK/rok] (+)/Other sales 12 (CZK/year) (+)</t>
  </si>
  <si>
    <t xml:space="preserve">HEAT_vstupní údaje: vyplní žadatel/HEAT_input data: to be filled in by the applicant	</t>
  </si>
  <si>
    <t xml:space="preserve">automatický výpočet/automatic calculation		</t>
  </si>
  <si>
    <t xml:space="preserve">nevyplňovat - začerňuje se automaticky/not to be filled in - automatically blacked out		</t>
  </si>
  <si>
    <t>Specifikujte typ palivového nákl./Specify fuel type costs:</t>
  </si>
  <si>
    <t>Emisní faktor/emission factor:</t>
  </si>
  <si>
    <t>Specifikujte typ nákladu/Specify cost type:</t>
  </si>
  <si>
    <t>Specifikujte typ tržby/Specify sales type:</t>
  </si>
  <si>
    <t>Legenda/Explanatory notes:</t>
  </si>
  <si>
    <t>min. 15 let/15 years minimum</t>
  </si>
  <si>
    <t>Specifikujte typ palivového nákl.:Specifikujte typ palivového nákl./Specify fuel type costs:</t>
  </si>
  <si>
    <t>Emisní faktor/Emission factor:</t>
  </si>
  <si>
    <t>FinAnalýza/Fin analysis</t>
  </si>
  <si>
    <t>rok/year</t>
  </si>
  <si>
    <t>Efektivní míra podpory [%]/Effective aid intensity (%)</t>
  </si>
  <si>
    <t>Odpisová doba [rok]/amortisation period (year)</t>
  </si>
  <si>
    <t>Čerpání investiční dotace v letech [CZK] (+)/Investment subsidy disbursment in years (CZK) (+)</t>
  </si>
  <si>
    <t>Celkové způsobilé investiční výdaje projektu [CZK] (+)/Total eligible investment expenditures of the project (CZK) (+)</t>
  </si>
  <si>
    <t>Investiční výdaje projektu bez zohlednění dotace v letech [CZK] (+)/Project investment expenditure excluding funding gap in years (+)</t>
  </si>
  <si>
    <t>Investiční výdaje projektu bez dotace v letech [CZK] (+)/Project capital expenditure without funding gap in years (CZK) (+)</t>
  </si>
  <si>
    <t>Náklady na emisní povolenky v letech [CZK/rok] (+)/Cost of emission allowance in years (CZK/year) (+)</t>
  </si>
  <si>
    <t>Investment scenario</t>
  </si>
  <si>
    <r>
      <rPr>
        <b/>
        <sz val="18"/>
        <color rgb="FF0070C0"/>
        <rFont val="Calibri"/>
        <family val="2"/>
        <charset val="238"/>
        <scheme val="minor"/>
      </rPr>
      <t>FINANČNÍ ANALÝZA PROJEKTU / FINANCIAL ANALYSIS OF THE PROJECT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rgb="FF0070C0"/>
        <rFont val="Calibri"/>
        <family val="2"/>
        <charset val="238"/>
        <scheme val="minor"/>
      </rPr>
      <t>pro projekty předkládané do programu HEAT financovaného z Modernizačního fondu
for projects submitted to the HEAT programme granted by the Modernisation Fund</t>
    </r>
  </si>
  <si>
    <t>Counterfactual scenario</t>
  </si>
  <si>
    <r>
      <t>Směnný kurz [CZK/€]/Exchange rate (CZK/</t>
    </r>
    <r>
      <rPr>
        <i/>
        <sz val="11"/>
        <color theme="0" tint="-0.249977111117893"/>
        <rFont val="Calibri"/>
        <family val="2"/>
        <charset val="238"/>
      </rPr>
      <t>€</t>
    </r>
    <r>
      <rPr>
        <i/>
        <sz val="9.35"/>
        <color theme="0" tint="-0.249977111117893"/>
        <rFont val="Calibri"/>
        <family val="2"/>
        <charset val="238"/>
      </rPr>
      <t>)</t>
    </r>
  </si>
  <si>
    <t>Spotřeba paliva 1 v letech [MWh/rok výhřevnosti]/Fuel consumption 1 in years (MWh/year calorific value)</t>
  </si>
  <si>
    <t>FUNDING GAP CALCULATION</t>
  </si>
  <si>
    <t>uveďte pouze zdroje, které jsou předmětem projektu/indicate heat sources that are subjects of the project only</t>
  </si>
  <si>
    <t>HEAT_FinAnalýza: žadatel zkontroluje / HEAT_FinAnalysis: to be checked by the applicant</t>
  </si>
  <si>
    <t>Operational Cash flow to Firm / Provozní peněžní tok do firmy</t>
  </si>
  <si>
    <t>Investment Cash flow to Firm / Investiční peněžní tok do firmy</t>
  </si>
  <si>
    <t>Total Cash flow to Firm / Celkový peněžní tok do firmy</t>
  </si>
  <si>
    <t>GWh in NCV (užitečná účinnost/net calorific value)</t>
  </si>
  <si>
    <t>Čerpání úvěru (CZK) (+)/Loan drawdown (CZK) (+)</t>
  </si>
  <si>
    <t>Splátky úvěru (CZK) (+)/Loan repayments (CZK) (+)</t>
  </si>
  <si>
    <t>Total cash flow to Firm / Celkové peněžní tok do firmy</t>
  </si>
  <si>
    <t>Operational Cash flow to Firm w/o accounting for operating losses / Provozní peněžní tok do firmy bez zahrnutí provozních ztrát</t>
  </si>
  <si>
    <t>NPV w/o accounting for operating losses / Čistá současná hodnota bez započtení provozních ztrát</t>
  </si>
  <si>
    <t>Celkové způsobilé investiční výdaje projektu (+)/Total eligible investment expenditures of the project (+)</t>
  </si>
  <si>
    <t xml:space="preserve">Investiční dotace (+)/Investment funding gap </t>
  </si>
  <si>
    <t>CZK</t>
  </si>
  <si>
    <t>EUR</t>
  </si>
  <si>
    <t>Náklad paliva 1 v letech [CZK] (+)/Fuel Cost 1 in years (CZK) (+)</t>
  </si>
  <si>
    <t>Dodaný/užitný elektrický výkon zdroje 1 [MW]/Delivered electric power output of the sourcfe 1 (MW)</t>
  </si>
  <si>
    <t>Dodaný/užitný elektrický výkon zdroje 2 [MW]/Delivered electric power output of the source 2 (MW)</t>
  </si>
  <si>
    <t>Dodaný/užitný tepelný výkon zdroje 1 [MW]/Delivered thermal output of source 1 (MW)</t>
  </si>
  <si>
    <t>Dodaný/užitný tepelný výkon zdroje 2 [MW]/Delivered thermal output of source 2 (MW)</t>
  </si>
  <si>
    <t>Špičkový tepelný výkon zdroje 1 [MW]/Peak thermal output of source 1 (MW)</t>
  </si>
  <si>
    <t>Špičkový elektrický výkon zdroje 1 [MW]/Peak electric power output of the sourcfe 1 (MW)</t>
  </si>
  <si>
    <t>Špičkový tepelný výkon zdroje 2 [MW]/Peak thermal output of source 2 (MW)</t>
  </si>
  <si>
    <t>Špičkový tlektrický výkon zdroje 2 [MW]/Peak electric output of source 2 (MW)</t>
  </si>
  <si>
    <t>Celkové výdaje projektu [CZK]/Total expenditures of the project (CZK)</t>
  </si>
  <si>
    <t>Celkové výdaje projektu (CZK)/Total expenditures of the project (CZK)</t>
  </si>
  <si>
    <t>Způsobilé výdaje na povinnou publicitu (CZK)/Eligible expenditures for mandatory publicity (CZK)</t>
  </si>
  <si>
    <t>Způsobilé přímé realizační výdaje (CZK)/Eligible implementation expenditures (CZK)</t>
  </si>
  <si>
    <t>Způsobilé přímé realizační výdaje (CZK)/Eligible implementation expenditures</t>
  </si>
  <si>
    <t>Způsobilé výdaje na TDI, BOZP (CZK)/Eligible investor's technical supervision (CZK)</t>
  </si>
  <si>
    <t>Celkové dodané teplo za rok [GWh]/Total annual delivered heat production (GWh)</t>
  </si>
  <si>
    <t>Celková dodaná elektřina za rok [GWh]/Total annual delivered electricity production (GWh)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</si>
</sst>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č_-;\-* #,##0.00\ _K_č_-;_-* &quot;-&quot;??\ _K_č_-;_-@_-"/>
    <numFmt numFmtId="165" formatCode="0.0%"/>
    <numFmt numFmtId="166" formatCode="#,##0.0"/>
    <numFmt numFmtId="167" formatCode="#,##0.0000"/>
    <numFmt numFmtId="168" formatCode="0.0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0" tint="-0.1499984740745262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u/>
      <sz val="11"/>
      <color theme="1" tint="0.499984740745262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.35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  <scheme val="minor"/>
    </font>
    <font>
      <b/>
      <i/>
      <sz val="11"/>
      <color theme="0" tint="-0.249977111117893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</font>
    <font>
      <i/>
      <sz val="9.35"/>
      <color theme="0" tint="-0.249977111117893"/>
      <name val="Calibri"/>
      <family val="2"/>
      <charset val="238"/>
    </font>
    <font>
      <i/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7">
    <xf numFmtId="0" fontId="0" fillId="0" borderId="0" xfId="0"/>
    <xf numFmtId="0" fontId="3" fillId="0" borderId="0" xfId="0" applyFont="1" applyProtection="1"/>
    <xf numFmtId="0" fontId="0" fillId="2" borderId="1" xfId="0" applyFill="1" applyBorder="1" applyProtection="1"/>
    <xf numFmtId="0" fontId="0" fillId="0" borderId="0" xfId="0" applyProtection="1"/>
    <xf numFmtId="3" fontId="0" fillId="3" borderId="1" xfId="0" applyNumberFormat="1" applyFill="1" applyBorder="1" applyProtection="1"/>
    <xf numFmtId="3" fontId="0" fillId="0" borderId="1" xfId="0" applyNumberFormat="1" applyFill="1" applyBorder="1" applyProtection="1"/>
    <xf numFmtId="3" fontId="0" fillId="4" borderId="5" xfId="0" applyNumberFormat="1" applyFill="1" applyBorder="1" applyProtection="1"/>
    <xf numFmtId="3" fontId="0" fillId="5" borderId="16" xfId="0" applyNumberFormat="1" applyFill="1" applyBorder="1" applyProtection="1"/>
    <xf numFmtId="0" fontId="10" fillId="5" borderId="0" xfId="0" applyFont="1" applyFill="1" applyBorder="1" applyAlignment="1" applyProtection="1">
      <alignment horizontal="left" indent="1"/>
    </xf>
    <xf numFmtId="0" fontId="3" fillId="0" borderId="0" xfId="0" applyFont="1" applyAlignment="1" applyProtection="1">
      <alignment horizontal="right" vertical="center" indent="2"/>
    </xf>
    <xf numFmtId="0" fontId="0" fillId="0" borderId="0" xfId="0" applyFill="1" applyProtection="1"/>
    <xf numFmtId="1" fontId="0" fillId="0" borderId="0" xfId="1" applyNumberFormat="1" applyFont="1" applyFill="1" applyBorder="1" applyProtection="1"/>
    <xf numFmtId="1" fontId="10" fillId="0" borderId="0" xfId="1" applyNumberFormat="1" applyFont="1" applyFill="1" applyBorder="1" applyAlignment="1" applyProtection="1">
      <alignment horizontal="left" indent="1"/>
    </xf>
    <xf numFmtId="0" fontId="0" fillId="0" borderId="0" xfId="0" applyFill="1" applyBorder="1" applyProtection="1"/>
    <xf numFmtId="1" fontId="0" fillId="0" borderId="1" xfId="1" applyNumberFormat="1" applyFont="1" applyFill="1" applyBorder="1" applyProtection="1"/>
    <xf numFmtId="1" fontId="3" fillId="0" borderId="2" xfId="1" applyNumberFormat="1" applyFont="1" applyFill="1" applyBorder="1" applyProtection="1"/>
    <xf numFmtId="1" fontId="0" fillId="0" borderId="3" xfId="1" applyNumberFormat="1" applyFont="1" applyFill="1" applyBorder="1" applyProtection="1"/>
    <xf numFmtId="9" fontId="0" fillId="0" borderId="1" xfId="2" applyFont="1" applyFill="1" applyBorder="1" applyProtection="1"/>
    <xf numFmtId="0" fontId="3" fillId="0" borderId="0" xfId="0" applyFont="1" applyFill="1" applyProtection="1"/>
    <xf numFmtId="0" fontId="10" fillId="0" borderId="0" xfId="0" applyFont="1" applyProtection="1"/>
    <xf numFmtId="10" fontId="0" fillId="0" borderId="0" xfId="0" applyNumberFormat="1" applyFill="1" applyProtection="1"/>
    <xf numFmtId="0" fontId="0" fillId="0" borderId="0" xfId="0" applyAlignment="1" applyProtection="1">
      <alignment horizontal="left" indent="1"/>
    </xf>
    <xf numFmtId="1" fontId="0" fillId="0" borderId="0" xfId="0" applyNumberFormat="1" applyFill="1" applyProtection="1"/>
    <xf numFmtId="3" fontId="3" fillId="0" borderId="1" xfId="1" applyNumberFormat="1" applyFont="1" applyFill="1" applyBorder="1" applyProtection="1"/>
    <xf numFmtId="0" fontId="4" fillId="0" borderId="0" xfId="0" applyFont="1" applyProtection="1"/>
    <xf numFmtId="165" fontId="0" fillId="0" borderId="0" xfId="0" applyNumberFormat="1" applyFill="1" applyProtection="1"/>
    <xf numFmtId="165" fontId="5" fillId="0" borderId="0" xfId="0" applyNumberFormat="1" applyFont="1" applyProtection="1"/>
    <xf numFmtId="165" fontId="0" fillId="0" borderId="0" xfId="0" applyNumberFormat="1" applyProtection="1"/>
    <xf numFmtId="3" fontId="3" fillId="0" borderId="17" xfId="1" applyNumberFormat="1" applyFont="1" applyFill="1" applyBorder="1" applyProtection="1"/>
    <xf numFmtId="3" fontId="0" fillId="0" borderId="0" xfId="0" applyNumberFormat="1" applyProtection="1"/>
    <xf numFmtId="3" fontId="0" fillId="0" borderId="0" xfId="0" applyNumberFormat="1" applyFill="1" applyProtection="1"/>
    <xf numFmtId="3" fontId="11" fillId="0" borderId="17" xfId="1" applyNumberFormat="1" applyFont="1" applyFill="1" applyBorder="1" applyProtection="1"/>
    <xf numFmtId="10" fontId="3" fillId="0" borderId="0" xfId="0" applyNumberFormat="1" applyFont="1" applyFill="1" applyProtection="1"/>
    <xf numFmtId="3" fontId="3" fillId="0" borderId="0" xfId="0" applyNumberFormat="1" applyFont="1" applyProtection="1"/>
    <xf numFmtId="0" fontId="0" fillId="0" borderId="0" xfId="0" applyNumberFormat="1" applyProtection="1"/>
    <xf numFmtId="0" fontId="0" fillId="0" borderId="0" xfId="0" applyFill="1" applyAlignment="1" applyProtection="1">
      <alignment horizontal="left" indent="1"/>
    </xf>
    <xf numFmtId="0" fontId="0" fillId="0" borderId="0" xfId="0" applyFill="1" applyAlignment="1" applyProtection="1">
      <alignment horizontal="left" indent="2"/>
    </xf>
    <xf numFmtId="3" fontId="3" fillId="0" borderId="16" xfId="1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0" fillId="0" borderId="0" xfId="0" applyFont="1" applyFill="1" applyProtection="1"/>
    <xf numFmtId="0" fontId="0" fillId="0" borderId="0" xfId="0" applyFont="1" applyProtection="1"/>
    <xf numFmtId="0" fontId="2" fillId="0" borderId="0" xfId="0" applyFont="1" applyProtection="1"/>
    <xf numFmtId="3" fontId="2" fillId="0" borderId="0" xfId="0" applyNumberFormat="1" applyFont="1" applyProtection="1"/>
    <xf numFmtId="3" fontId="6" fillId="0" borderId="0" xfId="0" applyNumberFormat="1" applyFont="1" applyProtection="1"/>
    <xf numFmtId="3" fontId="3" fillId="0" borderId="16" xfId="1" applyNumberFormat="1" applyFont="1" applyFill="1" applyBorder="1" applyProtection="1"/>
    <xf numFmtId="9" fontId="0" fillId="0" borderId="0" xfId="0" applyNumberFormat="1" applyProtection="1"/>
    <xf numFmtId="1" fontId="0" fillId="2" borderId="1" xfId="1" applyNumberFormat="1" applyFont="1" applyFill="1" applyBorder="1" applyProtection="1">
      <protection locked="0"/>
    </xf>
    <xf numFmtId="3" fontId="0" fillId="2" borderId="1" xfId="1" applyNumberFormat="1" applyFont="1" applyFill="1" applyBorder="1" applyProtection="1">
      <protection locked="0"/>
    </xf>
    <xf numFmtId="10" fontId="0" fillId="2" borderId="1" xfId="2" applyNumberFormat="1" applyFont="1" applyFill="1" applyBorder="1" applyProtection="1">
      <protection locked="0"/>
    </xf>
    <xf numFmtId="167" fontId="0" fillId="2" borderId="1" xfId="1" applyNumberFormat="1" applyFont="1" applyFill="1" applyBorder="1" applyProtection="1">
      <protection locked="0"/>
    </xf>
    <xf numFmtId="3" fontId="1" fillId="2" borderId="1" xfId="1" applyNumberFormat="1" applyFont="1" applyFill="1" applyBorder="1" applyProtection="1">
      <protection locked="0"/>
    </xf>
    <xf numFmtId="3" fontId="3" fillId="2" borderId="1" xfId="1" applyNumberFormat="1" applyFont="1" applyFill="1" applyBorder="1" applyProtection="1">
      <protection locked="0"/>
    </xf>
    <xf numFmtId="3" fontId="3" fillId="2" borderId="1" xfId="2" applyNumberFormat="1" applyFont="1" applyFill="1" applyBorder="1" applyProtection="1">
      <protection locked="0"/>
    </xf>
    <xf numFmtId="3" fontId="0" fillId="0" borderId="1" xfId="1" applyNumberFormat="1" applyFont="1" applyFill="1" applyBorder="1" applyProtection="1">
      <protection locked="0"/>
    </xf>
    <xf numFmtId="0" fontId="3" fillId="0" borderId="4" xfId="0" applyFont="1" applyBorder="1" applyProtection="1"/>
    <xf numFmtId="0" fontId="0" fillId="0" borderId="4" xfId="0" applyBorder="1" applyProtection="1"/>
    <xf numFmtId="0" fontId="0" fillId="0" borderId="4" xfId="0" applyFill="1" applyBorder="1" applyProtection="1"/>
    <xf numFmtId="0" fontId="3" fillId="0" borderId="4" xfId="0" applyFont="1" applyFill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0" fontId="3" fillId="0" borderId="0" xfId="0" applyFont="1" applyFill="1" applyBorder="1" applyProtection="1"/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Fill="1" applyBorder="1" applyProtection="1"/>
    <xf numFmtId="0" fontId="0" fillId="0" borderId="0" xfId="0" applyAlignment="1" applyProtection="1">
      <alignment horizontal="center"/>
    </xf>
    <xf numFmtId="9" fontId="6" fillId="0" borderId="0" xfId="2" applyFont="1" applyAlignment="1" applyProtection="1">
      <alignment horizontal="right"/>
    </xf>
    <xf numFmtId="9" fontId="6" fillId="0" borderId="0" xfId="2" applyFont="1" applyFill="1" applyAlignment="1" applyProtection="1">
      <alignment horizontal="right"/>
    </xf>
    <xf numFmtId="0" fontId="0" fillId="0" borderId="0" xfId="0" applyFill="1" applyAlignment="1" applyProtection="1">
      <alignment horizontal="center"/>
    </xf>
    <xf numFmtId="3" fontId="0" fillId="0" borderId="0" xfId="0" applyNumberFormat="1" applyFill="1" applyBorder="1" applyProtection="1"/>
    <xf numFmtId="0" fontId="6" fillId="0" borderId="0" xfId="0" applyFont="1" applyFill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left" indent="2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Protection="1"/>
    <xf numFmtId="3" fontId="9" fillId="0" borderId="1" xfId="0" applyNumberFormat="1" applyFont="1" applyFill="1" applyBorder="1" applyProtection="1"/>
    <xf numFmtId="0" fontId="9" fillId="0" borderId="0" xfId="0" applyFont="1" applyProtection="1"/>
    <xf numFmtId="0" fontId="9" fillId="0" borderId="0" xfId="0" applyFont="1" applyBorder="1" applyAlignment="1" applyProtection="1">
      <alignment horizontal="left" indent="1"/>
    </xf>
    <xf numFmtId="0" fontId="0" fillId="0" borderId="0" xfId="0" applyAlignment="1" applyProtection="1">
      <alignment horizontal="left"/>
    </xf>
    <xf numFmtId="0" fontId="6" fillId="0" borderId="0" xfId="0" applyFont="1" applyFill="1" applyAlignment="1" applyProtection="1">
      <alignment horizontal="right"/>
    </xf>
    <xf numFmtId="3" fontId="0" fillId="3" borderId="5" xfId="0" applyNumberFormat="1" applyFill="1" applyBorder="1" applyProtection="1"/>
    <xf numFmtId="0" fontId="0" fillId="0" borderId="6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center"/>
    </xf>
    <xf numFmtId="0" fontId="0" fillId="0" borderId="6" xfId="0" applyFont="1" applyBorder="1" applyProtection="1"/>
    <xf numFmtId="0" fontId="0" fillId="0" borderId="6" xfId="0" applyFont="1" applyFill="1" applyBorder="1" applyProtection="1"/>
    <xf numFmtId="3" fontId="0" fillId="0" borderId="7" xfId="0" applyNumberFormat="1" applyFill="1" applyBorder="1" applyProtection="1"/>
    <xf numFmtId="4" fontId="0" fillId="0" borderId="0" xfId="0" applyNumberFormat="1" applyFill="1" applyProtection="1"/>
    <xf numFmtId="9" fontId="0" fillId="0" borderId="0" xfId="0" applyNumberFormat="1" applyFill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3" fontId="3" fillId="0" borderId="1" xfId="0" applyNumberFormat="1" applyFont="1" applyFill="1" applyBorder="1" applyProtection="1"/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10" fillId="0" borderId="0" xfId="0" applyFont="1" applyFill="1" applyBorder="1" applyProtection="1"/>
    <xf numFmtId="165" fontId="10" fillId="0" borderId="1" xfId="2" applyNumberFormat="1" applyFont="1" applyFill="1" applyBorder="1" applyAlignment="1" applyProtection="1">
      <alignment horizontal="right"/>
    </xf>
    <xf numFmtId="3" fontId="0" fillId="0" borderId="1" xfId="0" applyNumberFormat="1" applyFont="1" applyFill="1" applyBorder="1" applyProtection="1"/>
    <xf numFmtId="9" fontId="3" fillId="0" borderId="1" xfId="0" applyNumberFormat="1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3" fontId="3" fillId="0" borderId="4" xfId="0" applyNumberFormat="1" applyFont="1" applyBorder="1" applyProtection="1"/>
    <xf numFmtId="0" fontId="11" fillId="0" borderId="0" xfId="0" applyFont="1" applyBorder="1" applyProtection="1"/>
    <xf numFmtId="3" fontId="3" fillId="0" borderId="0" xfId="0" applyNumberFormat="1" applyFont="1" applyBorder="1" applyAlignment="1" applyProtection="1">
      <alignment horizontal="right"/>
    </xf>
    <xf numFmtId="166" fontId="0" fillId="0" borderId="0" xfId="0" applyNumberFormat="1" applyProtection="1"/>
    <xf numFmtId="166" fontId="0" fillId="0" borderId="0" xfId="0" applyNumberFormat="1" applyFill="1" applyProtection="1"/>
    <xf numFmtId="0" fontId="3" fillId="0" borderId="8" xfId="0" applyFont="1" applyBorder="1" applyProtection="1"/>
    <xf numFmtId="0" fontId="3" fillId="0" borderId="9" xfId="0" applyFont="1" applyBorder="1" applyAlignment="1" applyProtection="1">
      <alignment horizontal="center"/>
    </xf>
    <xf numFmtId="10" fontId="0" fillId="0" borderId="0" xfId="0" applyNumberFormat="1" applyFill="1" applyBorder="1" applyProtection="1"/>
    <xf numFmtId="0" fontId="3" fillId="0" borderId="11" xfId="0" applyFont="1" applyFill="1" applyBorder="1" applyProtection="1"/>
    <xf numFmtId="0" fontId="3" fillId="0" borderId="12" xfId="0" applyFont="1" applyFill="1" applyBorder="1" applyAlignment="1" applyProtection="1">
      <alignment horizontal="center"/>
    </xf>
    <xf numFmtId="10" fontId="0" fillId="0" borderId="12" xfId="0" applyNumberFormat="1" applyFill="1" applyBorder="1" applyProtection="1"/>
    <xf numFmtId="4" fontId="3" fillId="0" borderId="9" xfId="0" applyNumberFormat="1" applyFont="1" applyFill="1" applyBorder="1" applyProtection="1"/>
    <xf numFmtId="4" fontId="3" fillId="0" borderId="0" xfId="0" applyNumberFormat="1" applyFont="1" applyFill="1" applyBorder="1" applyProtection="1"/>
    <xf numFmtId="0" fontId="3" fillId="0" borderId="13" xfId="0" applyFont="1" applyBorder="1" applyProtection="1"/>
    <xf numFmtId="0" fontId="3" fillId="0" borderId="14" xfId="0" applyFont="1" applyBorder="1" applyAlignment="1" applyProtection="1">
      <alignment horizontal="center"/>
    </xf>
    <xf numFmtId="4" fontId="3" fillId="0" borderId="14" xfId="0" applyNumberFormat="1" applyFont="1" applyFill="1" applyBorder="1" applyProtection="1"/>
    <xf numFmtId="10" fontId="0" fillId="0" borderId="0" xfId="2" applyNumberFormat="1" applyFont="1" applyFill="1" applyProtection="1"/>
    <xf numFmtId="3" fontId="3" fillId="0" borderId="9" xfId="0" applyNumberFormat="1" applyFont="1" applyFill="1" applyBorder="1" applyProtection="1"/>
    <xf numFmtId="3" fontId="3" fillId="0" borderId="0" xfId="0" applyNumberFormat="1" applyFont="1" applyFill="1" applyBorder="1" applyProtection="1"/>
    <xf numFmtId="3" fontId="3" fillId="0" borderId="14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Protection="1"/>
    <xf numFmtId="0" fontId="12" fillId="2" borderId="0" xfId="0" applyFont="1" applyFill="1" applyProtection="1"/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left"/>
    </xf>
    <xf numFmtId="0" fontId="13" fillId="2" borderId="0" xfId="0" applyFont="1" applyFill="1" applyProtection="1"/>
    <xf numFmtId="0" fontId="15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Protection="1"/>
    <xf numFmtId="9" fontId="12" fillId="2" borderId="0" xfId="0" applyNumberFormat="1" applyFont="1" applyFill="1" applyBorder="1" applyProtection="1"/>
    <xf numFmtId="3" fontId="12" fillId="2" borderId="0" xfId="0" applyNumberFormat="1" applyFont="1" applyFill="1" applyBorder="1" applyProtection="1"/>
    <xf numFmtId="10" fontId="0" fillId="3" borderId="10" xfId="0" applyNumberFormat="1" applyFill="1" applyBorder="1" applyProtection="1">
      <protection locked="0"/>
    </xf>
    <xf numFmtId="3" fontId="3" fillId="3" borderId="1" xfId="0" applyNumberFormat="1" applyFont="1" applyFill="1" applyBorder="1" applyProtection="1">
      <protection locked="0"/>
    </xf>
    <xf numFmtId="3" fontId="0" fillId="3" borderId="5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0" fontId="0" fillId="0" borderId="17" xfId="0" applyFill="1" applyBorder="1" applyProtection="1"/>
    <xf numFmtId="0" fontId="10" fillId="5" borderId="0" xfId="0" applyFont="1" applyFill="1" applyBorder="1" applyAlignment="1" applyProtection="1">
      <alignment horizontal="left" indent="1"/>
    </xf>
    <xf numFmtId="9" fontId="0" fillId="0" borderId="1" xfId="1" applyNumberFormat="1" applyFont="1" applyFill="1" applyBorder="1" applyProtection="1"/>
    <xf numFmtId="0" fontId="12" fillId="2" borderId="0" xfId="0" applyFont="1" applyFill="1" applyBorder="1" applyAlignment="1" applyProtection="1">
      <alignment horizontal="left" indent="2"/>
    </xf>
    <xf numFmtId="3" fontId="12" fillId="2" borderId="0" xfId="0" applyNumberFormat="1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left" indent="1"/>
    </xf>
    <xf numFmtId="3" fontId="13" fillId="2" borderId="0" xfId="0" applyNumberFormat="1" applyFont="1" applyFill="1" applyBorder="1" applyProtection="1"/>
    <xf numFmtId="165" fontId="15" fillId="2" borderId="0" xfId="2" applyNumberFormat="1" applyFont="1" applyFill="1" applyBorder="1" applyAlignment="1" applyProtection="1">
      <alignment horizontal="right"/>
    </xf>
    <xf numFmtId="3" fontId="12" fillId="2" borderId="0" xfId="1" applyNumberFormat="1" applyFont="1" applyFill="1" applyBorder="1" applyProtection="1"/>
    <xf numFmtId="165" fontId="12" fillId="2" borderId="0" xfId="2" applyNumberFormat="1" applyFont="1" applyFill="1" applyBorder="1" applyAlignment="1" applyProtection="1">
      <alignment horizontal="right"/>
    </xf>
    <xf numFmtId="0" fontId="0" fillId="2" borderId="0" xfId="0" applyFill="1" applyBorder="1" applyProtection="1"/>
    <xf numFmtId="0" fontId="10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 indent="1"/>
    </xf>
    <xf numFmtId="0" fontId="0" fillId="0" borderId="0" xfId="0" applyFill="1" applyBorder="1" applyAlignment="1" applyProtection="1">
      <alignment horizontal="left" indent="1"/>
    </xf>
    <xf numFmtId="0" fontId="3" fillId="0" borderId="0" xfId="0" applyFont="1" applyFill="1" applyAlignment="1" applyProtection="1">
      <alignment horizontal="left" indent="1"/>
    </xf>
    <xf numFmtId="0" fontId="0" fillId="0" borderId="0" xfId="0" applyAlignment="1" applyProtection="1">
      <alignment horizontal="left" indent="2"/>
    </xf>
    <xf numFmtId="3" fontId="3" fillId="0" borderId="0" xfId="0" applyNumberFormat="1" applyFont="1" applyAlignment="1" applyProtection="1">
      <alignment horizontal="left" indent="1"/>
    </xf>
    <xf numFmtId="0" fontId="0" fillId="0" borderId="0" xfId="0" applyFont="1" applyFill="1" applyAlignment="1" applyProtection="1">
      <alignment horizontal="left" indent="3"/>
    </xf>
    <xf numFmtId="0" fontId="0" fillId="0" borderId="0" xfId="0" applyFill="1" applyAlignment="1" applyProtection="1">
      <alignment horizontal="left" indent="3"/>
    </xf>
    <xf numFmtId="0" fontId="0" fillId="0" borderId="0" xfId="0" applyFont="1" applyAlignment="1" applyProtection="1">
      <alignment horizontal="left" indent="2"/>
    </xf>
    <xf numFmtId="0" fontId="3" fillId="0" borderId="0" xfId="0" applyFont="1" applyAlignment="1" applyProtection="1">
      <alignment horizontal="left" wrapText="1" indent="1"/>
    </xf>
    <xf numFmtId="1" fontId="22" fillId="0" borderId="0" xfId="1" applyNumberFormat="1" applyFont="1" applyFill="1" applyBorder="1" applyAlignment="1" applyProtection="1">
      <alignment horizontal="left" indent="1"/>
    </xf>
    <xf numFmtId="0" fontId="22" fillId="0" borderId="0" xfId="0" applyFont="1" applyAlignment="1" applyProtection="1">
      <alignment wrapText="1"/>
    </xf>
    <xf numFmtId="0" fontId="23" fillId="0" borderId="0" xfId="0" applyFont="1" applyAlignment="1" applyProtection="1">
      <alignment horizontal="left" indent="1"/>
    </xf>
    <xf numFmtId="0" fontId="22" fillId="0" borderId="0" xfId="0" applyFont="1" applyProtection="1"/>
    <xf numFmtId="0" fontId="22" fillId="0" borderId="0" xfId="0" applyFont="1" applyFill="1" applyProtection="1"/>
    <xf numFmtId="0" fontId="22" fillId="0" borderId="0" xfId="0" applyFont="1" applyAlignment="1" applyProtection="1">
      <alignment horizontal="left" indent="1"/>
    </xf>
    <xf numFmtId="1" fontId="22" fillId="0" borderId="1" xfId="1" applyNumberFormat="1" applyFont="1" applyFill="1" applyBorder="1" applyProtection="1"/>
    <xf numFmtId="1" fontId="22" fillId="0" borderId="0" xfId="1" applyNumberFormat="1" applyFont="1" applyFill="1" applyBorder="1" applyProtection="1"/>
    <xf numFmtId="0" fontId="22" fillId="0" borderId="0" xfId="0" applyFont="1" applyFill="1" applyBorder="1" applyAlignment="1" applyProtection="1">
      <alignment horizontal="left" indent="1"/>
    </xf>
    <xf numFmtId="1" fontId="23" fillId="0" borderId="2" xfId="1" applyNumberFormat="1" applyFont="1" applyFill="1" applyBorder="1" applyProtection="1"/>
    <xf numFmtId="1" fontId="22" fillId="0" borderId="3" xfId="1" applyNumberFormat="1" applyFont="1" applyFill="1" applyBorder="1" applyProtection="1"/>
    <xf numFmtId="10" fontId="22" fillId="2" borderId="1" xfId="2" applyNumberFormat="1" applyFont="1" applyFill="1" applyBorder="1" applyProtection="1">
      <protection locked="0"/>
    </xf>
    <xf numFmtId="9" fontId="22" fillId="0" borderId="1" xfId="2" applyFont="1" applyFill="1" applyBorder="1" applyProtection="1"/>
    <xf numFmtId="0" fontId="23" fillId="0" borderId="0" xfId="0" applyFont="1" applyFill="1" applyAlignment="1" applyProtection="1">
      <alignment horizontal="left" indent="1"/>
    </xf>
    <xf numFmtId="10" fontId="22" fillId="0" borderId="0" xfId="0" applyNumberFormat="1" applyFont="1" applyFill="1" applyProtection="1"/>
    <xf numFmtId="0" fontId="22" fillId="0" borderId="0" xfId="0" applyFont="1" applyAlignment="1" applyProtection="1">
      <alignment horizontal="left" indent="2"/>
    </xf>
    <xf numFmtId="1" fontId="22" fillId="0" borderId="0" xfId="0" applyNumberFormat="1" applyFont="1" applyFill="1" applyProtection="1"/>
    <xf numFmtId="3" fontId="23" fillId="0" borderId="1" xfId="1" applyNumberFormat="1" applyFont="1" applyFill="1" applyBorder="1" applyProtection="1"/>
    <xf numFmtId="3" fontId="23" fillId="0" borderId="17" xfId="1" applyNumberFormat="1" applyFont="1" applyFill="1" applyBorder="1" applyProtection="1"/>
    <xf numFmtId="0" fontId="23" fillId="0" borderId="0" xfId="0" applyFont="1" applyFill="1" applyProtection="1"/>
    <xf numFmtId="3" fontId="23" fillId="2" borderId="1" xfId="1" applyNumberFormat="1" applyFont="1" applyFill="1" applyBorder="1" applyProtection="1">
      <protection locked="0"/>
    </xf>
    <xf numFmtId="0" fontId="23" fillId="0" borderId="0" xfId="0" applyFont="1" applyProtection="1"/>
    <xf numFmtId="3" fontId="23" fillId="0" borderId="0" xfId="0" applyNumberFormat="1" applyFont="1" applyAlignment="1" applyProtection="1">
      <alignment horizontal="left" indent="1"/>
    </xf>
    <xf numFmtId="3" fontId="23" fillId="0" borderId="0" xfId="0" applyNumberFormat="1" applyFont="1" applyProtection="1"/>
    <xf numFmtId="168" fontId="22" fillId="0" borderId="1" xfId="1" applyNumberFormat="1" applyFont="1" applyFill="1" applyBorder="1" applyProtection="1"/>
    <xf numFmtId="3" fontId="22" fillId="2" borderId="1" xfId="1" applyNumberFormat="1" applyFont="1" applyFill="1" applyBorder="1" applyProtection="1">
      <protection locked="0"/>
    </xf>
    <xf numFmtId="0" fontId="22" fillId="0" borderId="0" xfId="0" applyFont="1" applyFill="1" applyAlignment="1" applyProtection="1">
      <alignment horizontal="left" indent="3"/>
    </xf>
    <xf numFmtId="0" fontId="22" fillId="0" borderId="0" xfId="0" applyNumberFormat="1" applyFont="1" applyProtection="1"/>
    <xf numFmtId="3" fontId="22" fillId="0" borderId="1" xfId="1" applyNumberFormat="1" applyFont="1" applyFill="1" applyBorder="1" applyProtection="1">
      <protection locked="0"/>
    </xf>
    <xf numFmtId="0" fontId="22" fillId="0" borderId="0" xfId="0" applyFont="1" applyFill="1" applyAlignment="1" applyProtection="1">
      <alignment horizontal="left" indent="2"/>
    </xf>
    <xf numFmtId="3" fontId="23" fillId="0" borderId="16" xfId="1" applyNumberFormat="1" applyFont="1" applyFill="1" applyBorder="1" applyAlignment="1" applyProtection="1"/>
    <xf numFmtId="3" fontId="23" fillId="0" borderId="0" xfId="1" applyNumberFormat="1" applyFont="1" applyFill="1" applyBorder="1" applyAlignment="1" applyProtection="1"/>
    <xf numFmtId="0" fontId="22" fillId="0" borderId="1" xfId="1" applyNumberFormat="1" applyFont="1" applyFill="1" applyBorder="1" applyProtection="1"/>
    <xf numFmtId="0" fontId="23" fillId="0" borderId="0" xfId="0" applyFont="1" applyAlignment="1" applyProtection="1">
      <alignment horizontal="left" wrapText="1" indent="1"/>
    </xf>
    <xf numFmtId="3" fontId="22" fillId="0" borderId="0" xfId="0" applyNumberFormat="1" applyFont="1" applyProtection="1"/>
    <xf numFmtId="3" fontId="23" fillId="0" borderId="16" xfId="1" applyNumberFormat="1" applyFont="1" applyFill="1" applyBorder="1" applyProtection="1"/>
    <xf numFmtId="0" fontId="11" fillId="0" borderId="0" xfId="0" applyFont="1" applyProtection="1"/>
    <xf numFmtId="3" fontId="11" fillId="2" borderId="1" xfId="1" applyNumberFormat="1" applyFont="1" applyFill="1" applyBorder="1" applyProtection="1">
      <protection locked="0"/>
    </xf>
    <xf numFmtId="0" fontId="16" fillId="6" borderId="0" xfId="0" applyFont="1" applyFill="1" applyProtection="1"/>
    <xf numFmtId="0" fontId="11" fillId="6" borderId="0" xfId="0" applyFont="1" applyFill="1" applyAlignment="1" applyProtection="1">
      <alignment horizontal="left" indent="1"/>
    </xf>
    <xf numFmtId="0" fontId="16" fillId="6" borderId="0" xfId="0" applyFont="1" applyFill="1" applyAlignment="1" applyProtection="1">
      <alignment horizontal="left" indent="2"/>
    </xf>
    <xf numFmtId="0" fontId="11" fillId="6" borderId="0" xfId="0" applyFont="1" applyFill="1" applyAlignment="1" applyProtection="1">
      <alignment horizontal="left" indent="2"/>
    </xf>
    <xf numFmtId="0" fontId="16" fillId="6" borderId="0" xfId="0" applyFont="1" applyFill="1" applyAlignment="1" applyProtection="1">
      <alignment horizontal="left" indent="1"/>
    </xf>
    <xf numFmtId="10" fontId="16" fillId="6" borderId="0" xfId="0" applyNumberFormat="1" applyFont="1" applyFill="1" applyProtection="1"/>
    <xf numFmtId="3" fontId="16" fillId="6" borderId="0" xfId="0" applyNumberFormat="1" applyFont="1" applyFill="1" applyProtection="1"/>
    <xf numFmtId="0" fontId="11" fillId="6" borderId="0" xfId="0" applyFont="1" applyFill="1" applyProtection="1"/>
    <xf numFmtId="10" fontId="11" fillId="6" borderId="0" xfId="0" applyNumberFormat="1" applyFont="1" applyFill="1" applyProtection="1"/>
    <xf numFmtId="1" fontId="16" fillId="0" borderId="17" xfId="1" applyNumberFormat="1" applyFont="1" applyFill="1" applyBorder="1" applyProtection="1"/>
    <xf numFmtId="0" fontId="22" fillId="5" borderId="0" xfId="0" applyFont="1" applyFill="1" applyAlignment="1" applyProtection="1">
      <alignment horizontal="left" indent="1"/>
    </xf>
    <xf numFmtId="0" fontId="22" fillId="5" borderId="0" xfId="0" applyFont="1" applyFill="1" applyProtection="1"/>
    <xf numFmtId="0" fontId="22" fillId="6" borderId="0" xfId="0" applyFont="1" applyFill="1" applyProtection="1"/>
    <xf numFmtId="0" fontId="23" fillId="5" borderId="0" xfId="0" applyFont="1" applyFill="1" applyAlignment="1" applyProtection="1">
      <alignment horizontal="left" indent="1"/>
    </xf>
    <xf numFmtId="10" fontId="22" fillId="0" borderId="17" xfId="1" applyNumberFormat="1" applyFont="1" applyFill="1" applyBorder="1" applyProtection="1"/>
    <xf numFmtId="10" fontId="22" fillId="5" borderId="0" xfId="0" applyNumberFormat="1" applyFont="1" applyFill="1" applyProtection="1"/>
    <xf numFmtId="10" fontId="22" fillId="2" borderId="17" xfId="2" applyNumberFormat="1" applyFont="1" applyFill="1" applyBorder="1" applyProtection="1">
      <protection locked="0"/>
    </xf>
    <xf numFmtId="165" fontId="22" fillId="5" borderId="0" xfId="0" applyNumberFormat="1" applyFont="1" applyFill="1" applyProtection="1"/>
    <xf numFmtId="0" fontId="22" fillId="0" borderId="20" xfId="0" applyFont="1" applyBorder="1" applyProtection="1"/>
    <xf numFmtId="0" fontId="22" fillId="0" borderId="17" xfId="0" applyFont="1" applyFill="1" applyBorder="1" applyProtection="1"/>
    <xf numFmtId="1" fontId="22" fillId="2" borderId="1" xfId="1" applyNumberFormat="1" applyFont="1" applyFill="1" applyBorder="1" applyProtection="1">
      <protection locked="0"/>
    </xf>
    <xf numFmtId="3" fontId="22" fillId="5" borderId="0" xfId="0" applyNumberFormat="1" applyFont="1" applyFill="1" applyProtection="1"/>
    <xf numFmtId="0" fontId="26" fillId="5" borderId="0" xfId="0" applyFont="1" applyFill="1" applyProtection="1"/>
    <xf numFmtId="1" fontId="26" fillId="5" borderId="0" xfId="1" applyNumberFormat="1" applyFont="1" applyFill="1" applyBorder="1" applyProtection="1"/>
    <xf numFmtId="10" fontId="26" fillId="5" borderId="0" xfId="0" applyNumberFormat="1" applyFont="1" applyFill="1" applyProtection="1"/>
    <xf numFmtId="165" fontId="26" fillId="5" borderId="0" xfId="0" applyNumberFormat="1" applyFont="1" applyFill="1" applyProtection="1"/>
    <xf numFmtId="0" fontId="0" fillId="0" borderId="4" xfId="0" applyFont="1" applyFill="1" applyBorder="1" applyProtection="1"/>
    <xf numFmtId="0" fontId="0" fillId="0" borderId="4" xfId="0" applyFont="1" applyBorder="1" applyAlignment="1" applyProtection="1">
      <alignment horizontal="center"/>
    </xf>
    <xf numFmtId="0" fontId="0" fillId="0" borderId="4" xfId="0" applyFont="1" applyBorder="1" applyProtection="1"/>
    <xf numFmtId="3" fontId="0" fillId="0" borderId="4" xfId="0" applyNumberFormat="1" applyFont="1" applyBorder="1" applyProtection="1"/>
    <xf numFmtId="3" fontId="10" fillId="0" borderId="17" xfId="1" applyNumberFormat="1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 indent="1"/>
    </xf>
    <xf numFmtId="0" fontId="3" fillId="0" borderId="11" xfId="0" applyFont="1" applyBorder="1" applyProtection="1"/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14" xfId="0" applyFont="1" applyBorder="1" applyProtection="1"/>
    <xf numFmtId="168" fontId="0" fillId="2" borderId="1" xfId="1" applyNumberFormat="1" applyFont="1" applyFill="1" applyBorder="1" applyProtection="1">
      <protection locked="0"/>
    </xf>
    <xf numFmtId="168" fontId="0" fillId="0" borderId="1" xfId="1" applyNumberFormat="1" applyFont="1" applyFill="1" applyBorder="1" applyProtection="1"/>
    <xf numFmtId="3" fontId="16" fillId="6" borderId="0" xfId="0" applyNumberFormat="1" applyFont="1" applyFill="1"/>
    <xf numFmtId="0" fontId="16" fillId="6" borderId="0" xfId="0" applyFont="1" applyFill="1"/>
    <xf numFmtId="10" fontId="16" fillId="0" borderId="17" xfId="2" applyNumberFormat="1" applyFont="1" applyFill="1" applyBorder="1" applyProtection="1"/>
    <xf numFmtId="166" fontId="0" fillId="2" borderId="1" xfId="1" applyNumberFormat="1" applyFont="1" applyFill="1" applyBorder="1" applyProtection="1">
      <protection locked="0"/>
    </xf>
    <xf numFmtId="166" fontId="3" fillId="0" borderId="1" xfId="1" applyNumberFormat="1" applyFont="1" applyFill="1" applyBorder="1" applyProtection="1"/>
    <xf numFmtId="3" fontId="3" fillId="0" borderId="18" xfId="1" applyNumberFormat="1" applyFont="1" applyFill="1" applyBorder="1" applyAlignment="1" applyProtection="1"/>
    <xf numFmtId="0" fontId="0" fillId="0" borderId="19" xfId="0" applyBorder="1" applyAlignment="1"/>
    <xf numFmtId="0" fontId="0" fillId="0" borderId="0" xfId="0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indent="1"/>
    </xf>
    <xf numFmtId="0" fontId="3" fillId="2" borderId="18" xfId="0" applyFont="1" applyFill="1" applyBorder="1" applyAlignment="1" applyProtection="1">
      <alignment horizontal="left" vertical="center" indent="1"/>
      <protection locked="0"/>
    </xf>
    <xf numFmtId="0" fontId="3" fillId="2" borderId="17" xfId="0" applyFont="1" applyFill="1" applyBorder="1" applyAlignment="1" applyProtection="1">
      <alignment horizontal="left" vertical="center" indent="1"/>
      <protection locked="0"/>
    </xf>
    <xf numFmtId="0" fontId="3" fillId="2" borderId="19" xfId="0" applyFont="1" applyFill="1" applyBorder="1" applyAlignment="1" applyProtection="1">
      <alignment horizontal="left" vertical="center" indent="1"/>
      <protection locked="0"/>
    </xf>
    <xf numFmtId="0" fontId="10" fillId="5" borderId="15" xfId="0" applyFont="1" applyFill="1" applyBorder="1" applyAlignment="1" applyProtection="1">
      <alignment horizontal="left" vertical="center" indent="1"/>
    </xf>
    <xf numFmtId="0" fontId="10" fillId="5" borderId="0" xfId="0" applyFont="1" applyFill="1" applyBorder="1" applyAlignment="1" applyProtection="1">
      <alignment horizontal="left" vertical="center" indent="1"/>
    </xf>
    <xf numFmtId="0" fontId="21" fillId="6" borderId="0" xfId="0" applyFont="1" applyFill="1" applyAlignment="1" applyProtection="1">
      <alignment horizontal="left" vertical="center" indent="2"/>
    </xf>
    <xf numFmtId="0" fontId="21" fillId="6" borderId="0" xfId="0" applyFont="1" applyFill="1" applyAlignment="1" applyProtection="1">
      <alignment horizontal="left" vertical="center" indent="3"/>
    </xf>
    <xf numFmtId="3" fontId="11" fillId="0" borderId="17" xfId="1" applyNumberFormat="1" applyFont="1" applyFill="1" applyBorder="1" applyAlignment="1" applyProtection="1"/>
    <xf numFmtId="3" fontId="0" fillId="0" borderId="17" xfId="0" applyNumberFormat="1" applyBorder="1" applyAlignment="1"/>
    <xf numFmtId="0" fontId="22" fillId="5" borderId="0" xfId="0" applyFont="1" applyFill="1" applyAlignment="1" applyProtection="1">
      <alignment horizontal="center"/>
    </xf>
  </cellXfs>
  <cellStyles count="3">
    <cellStyle name="Čárka" xfId="1" builtinId="3"/>
    <cellStyle name="Normální" xfId="0" builtinId="0"/>
    <cellStyle name="Procenta" xfId="2" builtinId="5"/>
  </cellStyles>
  <dxfs count="99"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47"/>
  <sheetViews>
    <sheetView showGridLines="0" tabSelected="1" zoomScale="85" zoomScaleNormal="85" workbookViewId="0">
      <selection sqref="A1:A3"/>
    </sheetView>
  </sheetViews>
  <sheetFormatPr defaultColWidth="0" defaultRowHeight="15" zeroHeight="1" x14ac:dyDescent="0.25"/>
  <cols>
    <col min="1" max="1" width="125.7109375" style="3" customWidth="1"/>
    <col min="2" max="2" width="36.5703125" style="3" customWidth="1"/>
    <col min="3" max="3" width="14.5703125" style="10" customWidth="1"/>
    <col min="4" max="4" width="12.42578125" style="10" customWidth="1"/>
    <col min="5" max="5" width="13.7109375" style="3" customWidth="1"/>
    <col min="6" max="6" width="13.85546875" style="3" customWidth="1"/>
    <col min="7" max="41" width="13.7109375" style="3" customWidth="1"/>
    <col min="42" max="42" width="20.28515625" style="3" customWidth="1"/>
    <col min="43" max="43" width="13.7109375" style="3" customWidth="1"/>
    <col min="44" max="44" width="2.7109375" style="3" customWidth="1"/>
    <col min="45" max="16384" width="9.140625" style="3" hidden="1"/>
  </cols>
  <sheetData>
    <row r="1" spans="1:43" ht="18" customHeight="1" x14ac:dyDescent="0.25">
      <c r="A1" s="245" t="s">
        <v>185</v>
      </c>
      <c r="B1" s="1" t="s">
        <v>171</v>
      </c>
      <c r="C1" s="2"/>
      <c r="D1" s="250" t="s">
        <v>164</v>
      </c>
      <c r="E1" s="251"/>
      <c r="F1" s="251"/>
      <c r="G1" s="251"/>
      <c r="H1" s="251"/>
      <c r="I1" s="251"/>
    </row>
    <row r="2" spans="1:43" ht="18" customHeight="1" x14ac:dyDescent="0.25">
      <c r="A2" s="246"/>
      <c r="C2" s="4"/>
      <c r="D2" s="250" t="s">
        <v>191</v>
      </c>
      <c r="E2" s="251"/>
      <c r="F2" s="251"/>
      <c r="G2" s="251"/>
      <c r="H2" s="251"/>
      <c r="I2" s="251"/>
      <c r="J2" s="21"/>
      <c r="K2" s="21"/>
      <c r="L2" s="21"/>
      <c r="M2" s="21"/>
    </row>
    <row r="3" spans="1:43" ht="18" customHeight="1" x14ac:dyDescent="0.25">
      <c r="A3" s="246"/>
      <c r="C3" s="5"/>
      <c r="D3" s="250" t="s">
        <v>165</v>
      </c>
      <c r="E3" s="251"/>
      <c r="F3" s="251"/>
      <c r="G3" s="251"/>
      <c r="H3" s="251"/>
      <c r="I3" s="251"/>
    </row>
    <row r="4" spans="1:43" ht="18" customHeight="1" x14ac:dyDescent="0.25">
      <c r="A4" s="252" t="s">
        <v>184</v>
      </c>
      <c r="C4" s="6"/>
      <c r="D4" s="250" t="s">
        <v>166</v>
      </c>
      <c r="E4" s="251"/>
      <c r="F4" s="251"/>
      <c r="G4" s="251"/>
      <c r="H4" s="251"/>
      <c r="I4" s="251"/>
    </row>
    <row r="5" spans="1:43" ht="12.75" customHeight="1" x14ac:dyDescent="0.25">
      <c r="A5" s="252"/>
      <c r="C5" s="7"/>
      <c r="D5" s="8"/>
      <c r="E5" s="8"/>
      <c r="F5" s="8"/>
      <c r="G5" s="8"/>
      <c r="H5" s="8"/>
      <c r="I5" s="8"/>
    </row>
    <row r="6" spans="1:43" ht="18" customHeight="1" x14ac:dyDescent="0.25">
      <c r="A6" s="9" t="s">
        <v>72</v>
      </c>
      <c r="B6" s="247"/>
      <c r="C6" s="248"/>
      <c r="D6" s="248"/>
      <c r="E6" s="248"/>
      <c r="F6" s="248"/>
      <c r="G6" s="248"/>
      <c r="H6" s="249"/>
      <c r="I6" s="8"/>
    </row>
    <row r="7" spans="1:43" x14ac:dyDescent="0.25">
      <c r="A7" s="152" t="s">
        <v>61</v>
      </c>
    </row>
    <row r="8" spans="1:43" x14ac:dyDescent="0.25">
      <c r="A8" s="21" t="s">
        <v>62</v>
      </c>
      <c r="B8" s="46"/>
      <c r="C8" s="11"/>
      <c r="D8" s="11"/>
    </row>
    <row r="9" spans="1:43" x14ac:dyDescent="0.25">
      <c r="A9" s="21" t="s">
        <v>63</v>
      </c>
      <c r="B9" s="46"/>
      <c r="C9" s="12" t="s">
        <v>172</v>
      </c>
      <c r="D9" s="11"/>
    </row>
    <row r="10" spans="1:43" x14ac:dyDescent="0.25">
      <c r="A10" s="21" t="s">
        <v>64</v>
      </c>
      <c r="B10" s="46"/>
      <c r="C10" s="11"/>
      <c r="D10" s="11"/>
    </row>
    <row r="11" spans="1:43" x14ac:dyDescent="0.25">
      <c r="A11" s="153" t="s">
        <v>65</v>
      </c>
      <c r="B11" s="14">
        <f>$B$10+$B$9-1</f>
        <v>-1</v>
      </c>
      <c r="C11" s="11"/>
      <c r="D11" s="11"/>
    </row>
    <row r="12" spans="1:43" x14ac:dyDescent="0.25">
      <c r="A12" s="153" t="s">
        <v>66</v>
      </c>
      <c r="E12" s="15">
        <f>$B$8</f>
        <v>0</v>
      </c>
      <c r="F12" s="15">
        <f>E12+1</f>
        <v>1</v>
      </c>
      <c r="G12" s="15">
        <f>F12+1</f>
        <v>2</v>
      </c>
      <c r="H12" s="15">
        <f>G12+1</f>
        <v>3</v>
      </c>
      <c r="I12" s="15">
        <f>H12+1</f>
        <v>4</v>
      </c>
      <c r="J12" s="15">
        <f>I12+1</f>
        <v>5</v>
      </c>
      <c r="K12" s="15">
        <f t="shared" ref="K12:AQ12" si="0">J12+1</f>
        <v>6</v>
      </c>
      <c r="L12" s="15">
        <f t="shared" si="0"/>
        <v>7</v>
      </c>
      <c r="M12" s="15">
        <f t="shared" si="0"/>
        <v>8</v>
      </c>
      <c r="N12" s="15">
        <f t="shared" si="0"/>
        <v>9</v>
      </c>
      <c r="O12" s="15">
        <f t="shared" si="0"/>
        <v>10</v>
      </c>
      <c r="P12" s="15">
        <f t="shared" si="0"/>
        <v>11</v>
      </c>
      <c r="Q12" s="15">
        <f t="shared" si="0"/>
        <v>12</v>
      </c>
      <c r="R12" s="15">
        <f t="shared" si="0"/>
        <v>13</v>
      </c>
      <c r="S12" s="15">
        <f t="shared" si="0"/>
        <v>14</v>
      </c>
      <c r="T12" s="15">
        <f t="shared" si="0"/>
        <v>15</v>
      </c>
      <c r="U12" s="15">
        <f t="shared" si="0"/>
        <v>16</v>
      </c>
      <c r="V12" s="15">
        <f t="shared" si="0"/>
        <v>17</v>
      </c>
      <c r="W12" s="15">
        <f t="shared" si="0"/>
        <v>18</v>
      </c>
      <c r="X12" s="15">
        <f t="shared" si="0"/>
        <v>19</v>
      </c>
      <c r="Y12" s="15">
        <f t="shared" si="0"/>
        <v>20</v>
      </c>
      <c r="Z12" s="15">
        <f t="shared" si="0"/>
        <v>21</v>
      </c>
      <c r="AA12" s="15">
        <f t="shared" si="0"/>
        <v>22</v>
      </c>
      <c r="AB12" s="15">
        <f t="shared" si="0"/>
        <v>23</v>
      </c>
      <c r="AC12" s="15">
        <f t="shared" si="0"/>
        <v>24</v>
      </c>
      <c r="AD12" s="15">
        <f t="shared" si="0"/>
        <v>25</v>
      </c>
      <c r="AE12" s="15">
        <f t="shared" si="0"/>
        <v>26</v>
      </c>
      <c r="AF12" s="15">
        <f t="shared" si="0"/>
        <v>27</v>
      </c>
      <c r="AG12" s="15">
        <f t="shared" si="0"/>
        <v>28</v>
      </c>
      <c r="AH12" s="15">
        <f t="shared" si="0"/>
        <v>29</v>
      </c>
      <c r="AI12" s="15">
        <f t="shared" si="0"/>
        <v>30</v>
      </c>
      <c r="AJ12" s="15">
        <f t="shared" si="0"/>
        <v>31</v>
      </c>
      <c r="AK12" s="15">
        <f t="shared" si="0"/>
        <v>32</v>
      </c>
      <c r="AL12" s="15">
        <f t="shared" si="0"/>
        <v>33</v>
      </c>
      <c r="AM12" s="15">
        <f t="shared" si="0"/>
        <v>34</v>
      </c>
      <c r="AN12" s="15">
        <f t="shared" si="0"/>
        <v>35</v>
      </c>
      <c r="AO12" s="15">
        <f t="shared" si="0"/>
        <v>36</v>
      </c>
      <c r="AP12" s="15">
        <f t="shared" si="0"/>
        <v>37</v>
      </c>
      <c r="AQ12" s="15">
        <f t="shared" si="0"/>
        <v>38</v>
      </c>
    </row>
    <row r="13" spans="1:43" x14ac:dyDescent="0.25">
      <c r="A13" s="153" t="s">
        <v>67</v>
      </c>
      <c r="E13" s="16">
        <f>IF(E12&lt;$B$10,0,1)</f>
        <v>1</v>
      </c>
      <c r="F13" s="16">
        <f t="shared" ref="F13:AQ13" si="1">IF(F12&lt;$B$10,0,1)</f>
        <v>1</v>
      </c>
      <c r="G13" s="16">
        <f t="shared" si="1"/>
        <v>1</v>
      </c>
      <c r="H13" s="16">
        <f>IF(H12&lt;$B$10,0,1)</f>
        <v>1</v>
      </c>
      <c r="I13" s="16">
        <f t="shared" si="1"/>
        <v>1</v>
      </c>
      <c r="J13" s="16">
        <f t="shared" si="1"/>
        <v>1</v>
      </c>
      <c r="K13" s="16">
        <f t="shared" si="1"/>
        <v>1</v>
      </c>
      <c r="L13" s="16">
        <f t="shared" si="1"/>
        <v>1</v>
      </c>
      <c r="M13" s="16">
        <f t="shared" si="1"/>
        <v>1</v>
      </c>
      <c r="N13" s="16">
        <f t="shared" si="1"/>
        <v>1</v>
      </c>
      <c r="O13" s="16">
        <f t="shared" si="1"/>
        <v>1</v>
      </c>
      <c r="P13" s="16">
        <f t="shared" si="1"/>
        <v>1</v>
      </c>
      <c r="Q13" s="16">
        <f t="shared" si="1"/>
        <v>1</v>
      </c>
      <c r="R13" s="16">
        <f t="shared" si="1"/>
        <v>1</v>
      </c>
      <c r="S13" s="16">
        <f t="shared" si="1"/>
        <v>1</v>
      </c>
      <c r="T13" s="16">
        <f t="shared" si="1"/>
        <v>1</v>
      </c>
      <c r="U13" s="16">
        <f t="shared" si="1"/>
        <v>1</v>
      </c>
      <c r="V13" s="16">
        <f t="shared" si="1"/>
        <v>1</v>
      </c>
      <c r="W13" s="16">
        <f t="shared" si="1"/>
        <v>1</v>
      </c>
      <c r="X13" s="16">
        <f t="shared" si="1"/>
        <v>1</v>
      </c>
      <c r="Y13" s="16">
        <f t="shared" si="1"/>
        <v>1</v>
      </c>
      <c r="Z13" s="16">
        <f t="shared" si="1"/>
        <v>1</v>
      </c>
      <c r="AA13" s="16">
        <f t="shared" si="1"/>
        <v>1</v>
      </c>
      <c r="AB13" s="16">
        <f t="shared" si="1"/>
        <v>1</v>
      </c>
      <c r="AC13" s="16">
        <f t="shared" si="1"/>
        <v>1</v>
      </c>
      <c r="AD13" s="16">
        <f t="shared" si="1"/>
        <v>1</v>
      </c>
      <c r="AE13" s="16">
        <f t="shared" si="1"/>
        <v>1</v>
      </c>
      <c r="AF13" s="16">
        <f t="shared" si="1"/>
        <v>1</v>
      </c>
      <c r="AG13" s="16">
        <f t="shared" si="1"/>
        <v>1</v>
      </c>
      <c r="AH13" s="16">
        <f t="shared" si="1"/>
        <v>1</v>
      </c>
      <c r="AI13" s="16">
        <f t="shared" si="1"/>
        <v>1</v>
      </c>
      <c r="AJ13" s="16">
        <f t="shared" si="1"/>
        <v>1</v>
      </c>
      <c r="AK13" s="16">
        <f t="shared" si="1"/>
        <v>1</v>
      </c>
      <c r="AL13" s="16">
        <f t="shared" si="1"/>
        <v>1</v>
      </c>
      <c r="AM13" s="16">
        <f t="shared" si="1"/>
        <v>1</v>
      </c>
      <c r="AN13" s="16">
        <f t="shared" si="1"/>
        <v>1</v>
      </c>
      <c r="AO13" s="16">
        <f t="shared" si="1"/>
        <v>1</v>
      </c>
      <c r="AP13" s="16">
        <f t="shared" si="1"/>
        <v>1</v>
      </c>
      <c r="AQ13" s="16">
        <f t="shared" si="1"/>
        <v>1</v>
      </c>
    </row>
    <row r="14" spans="1:43" x14ac:dyDescent="0.25">
      <c r="A14" s="153" t="s">
        <v>68</v>
      </c>
      <c r="E14" s="14">
        <f>IF(SUM($E$13:E13)&gt;$B$9,0,SUM($E$13:E13))</f>
        <v>0</v>
      </c>
      <c r="F14" s="14">
        <f>IF(SUM($E$13:F13)&gt;$B$9,0,SUM($E$13:F13))</f>
        <v>0</v>
      </c>
      <c r="G14" s="14">
        <f>IF(SUM($E$13:G13)&gt;$B$9,0,SUM($E$13:G13))</f>
        <v>0</v>
      </c>
      <c r="H14" s="14">
        <f>IF(SUM($E$13:H13)&gt;$B$9,0,SUM($E$13:H13))</f>
        <v>0</v>
      </c>
      <c r="I14" s="14">
        <f>IF(SUM($E$13:I13)&gt;$B$9,0,SUM($E$13:I13))</f>
        <v>0</v>
      </c>
      <c r="J14" s="14">
        <f>IF(SUM($E$13:J13)&gt;$B$9,0,SUM($E$13:J13))</f>
        <v>0</v>
      </c>
      <c r="K14" s="14">
        <f>IF(SUM($E$13:K13)&gt;$B$9,0,SUM($E$13:K13))</f>
        <v>0</v>
      </c>
      <c r="L14" s="14">
        <f>IF(SUM($E$13:L13)&gt;$B$9,0,SUM($E$13:L13))</f>
        <v>0</v>
      </c>
      <c r="M14" s="14">
        <f>IF(SUM($E$13:M13)&gt;$B$9,0,SUM($E$13:M13))</f>
        <v>0</v>
      </c>
      <c r="N14" s="14">
        <f>IF(SUM($E$13:N13)&gt;$B$9,0,SUM($E$13:N13))</f>
        <v>0</v>
      </c>
      <c r="O14" s="14">
        <f>IF(SUM($E$13:O13)&gt;$B$9,0,SUM($E$13:O13))</f>
        <v>0</v>
      </c>
      <c r="P14" s="14">
        <f>IF(SUM($E$13:P13)&gt;$B$9,0,SUM($E$13:P13))</f>
        <v>0</v>
      </c>
      <c r="Q14" s="14">
        <f>IF(SUM($E$13:Q13)&gt;$B$9,0,SUM($E$13:Q13))</f>
        <v>0</v>
      </c>
      <c r="R14" s="14">
        <f>IF(SUM($E$13:R13)&gt;$B$9,0,SUM($E$13:R13))</f>
        <v>0</v>
      </c>
      <c r="S14" s="14">
        <f>IF(SUM($E$13:S13)&gt;$B$9,0,SUM($E$13:S13))</f>
        <v>0</v>
      </c>
      <c r="T14" s="14">
        <f>IF(SUM($E$13:T13)&gt;$B$9,0,SUM($E$13:T13))</f>
        <v>0</v>
      </c>
      <c r="U14" s="14">
        <f>IF(SUM($E$13:U13)&gt;$B$9,0,SUM($E$13:U13))</f>
        <v>0</v>
      </c>
      <c r="V14" s="14">
        <f>IF(SUM($E$13:V13)&gt;$B$9,0,SUM($E$13:V13))</f>
        <v>0</v>
      </c>
      <c r="W14" s="14">
        <f>IF(SUM($E$13:W13)&gt;$B$9,0,SUM($E$13:W13))</f>
        <v>0</v>
      </c>
      <c r="X14" s="14">
        <f>IF(SUM($E$13:X13)&gt;$B$9,0,SUM($E$13:X13))</f>
        <v>0</v>
      </c>
      <c r="Y14" s="14">
        <f>IF(SUM($E$13:Y13)&gt;$B$9,0,SUM($E$13:Y13))</f>
        <v>0</v>
      </c>
      <c r="Z14" s="14">
        <f>IF(SUM($E$13:Z13)&gt;$B$9,0,SUM($E$13:Z13))</f>
        <v>0</v>
      </c>
      <c r="AA14" s="14">
        <f>IF(SUM($E$13:AA13)&gt;$B$9,0,SUM($E$13:AA13))</f>
        <v>0</v>
      </c>
      <c r="AB14" s="14">
        <f>IF(SUM($E$13:AB13)&gt;$B$9,0,SUM($E$13:AB13))</f>
        <v>0</v>
      </c>
      <c r="AC14" s="14">
        <f>IF(SUM($E$13:AC13)&gt;$B$9,0,SUM($E$13:AC13))</f>
        <v>0</v>
      </c>
      <c r="AD14" s="14">
        <f>IF(SUM($E$13:AD13)&gt;$B$9,0,SUM($E$13:AD13))</f>
        <v>0</v>
      </c>
      <c r="AE14" s="14">
        <f>IF(SUM($E$13:AE13)&gt;$B$9,0,SUM($E$13:AE13))</f>
        <v>0</v>
      </c>
      <c r="AF14" s="14">
        <f>IF(SUM($E$13:AF13)&gt;$B$9,0,SUM($E$13:AF13))</f>
        <v>0</v>
      </c>
      <c r="AG14" s="14">
        <f>IF(SUM($E$13:AG13)&gt;$B$9,0,SUM($E$13:AG13))</f>
        <v>0</v>
      </c>
      <c r="AH14" s="14">
        <f>IF(SUM($E$13:AH13)&gt;$B$9,0,SUM($E$13:AH13))</f>
        <v>0</v>
      </c>
      <c r="AI14" s="14">
        <f>IF(SUM($E$13:AI13)&gt;$B$9,0,SUM($E$13:AI13))</f>
        <v>0</v>
      </c>
      <c r="AJ14" s="14">
        <f>IF(SUM($E$13:AJ13)&gt;$B$9,0,SUM($E$13:AJ13))</f>
        <v>0</v>
      </c>
      <c r="AK14" s="14">
        <f>IF(SUM($E$13:AK13)&gt;$B$9,0,SUM($E$13:AK13))</f>
        <v>0</v>
      </c>
      <c r="AL14" s="14">
        <f>IF(SUM($E$13:AL13)&gt;$B$9,0,SUM($E$13:AL13))</f>
        <v>0</v>
      </c>
      <c r="AM14" s="14">
        <f>IF(SUM($E$13:AM13)&gt;$B$9,0,SUM($E$13:AM13))</f>
        <v>0</v>
      </c>
      <c r="AN14" s="14">
        <f>IF(SUM($E$13:AN13)&gt;$B$9,0,SUM($E$13:AN13))</f>
        <v>0</v>
      </c>
      <c r="AO14" s="14">
        <f>IF(SUM($E$13:AO13)&gt;$B$9,0,SUM($E$13:AO13))</f>
        <v>0</v>
      </c>
      <c r="AP14" s="14">
        <f>IF(SUM($E$13:AP13)&gt;$B$9,0,SUM($E$13:AP13))</f>
        <v>0</v>
      </c>
      <c r="AQ14" s="14">
        <f>IF(SUM($E$13:AQ13)&gt;$B$9,0,SUM($E$13:AQ13))</f>
        <v>0</v>
      </c>
    </row>
    <row r="15" spans="1:43" x14ac:dyDescent="0.25">
      <c r="A15" s="21" t="s">
        <v>69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</row>
    <row r="16" spans="1:43" x14ac:dyDescent="0.25">
      <c r="A16" s="21" t="s">
        <v>70</v>
      </c>
      <c r="B16" s="236"/>
      <c r="C16" s="3"/>
      <c r="D16" s="3"/>
    </row>
    <row r="17" spans="1:43" x14ac:dyDescent="0.25">
      <c r="A17" s="153" t="s">
        <v>71</v>
      </c>
      <c r="B17" s="17">
        <v>0.19</v>
      </c>
      <c r="C17" s="3"/>
      <c r="D17" s="3"/>
    </row>
    <row r="18" spans="1:43" x14ac:dyDescent="0.25">
      <c r="C18" s="3"/>
      <c r="D18" s="3"/>
    </row>
    <row r="19" spans="1:43" ht="45.75" customHeight="1" x14ac:dyDescent="0.25">
      <c r="A19" s="154" t="s">
        <v>73</v>
      </c>
      <c r="B19" s="151" t="s">
        <v>190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x14ac:dyDescent="0.25">
      <c r="A20" s="155" t="s">
        <v>210</v>
      </c>
      <c r="B20" s="241"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</row>
    <row r="21" spans="1:43" x14ac:dyDescent="0.25">
      <c r="A21" s="155" t="s">
        <v>208</v>
      </c>
      <c r="B21" s="241">
        <v>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</row>
    <row r="22" spans="1:43" x14ac:dyDescent="0.25">
      <c r="A22" s="155" t="s">
        <v>75</v>
      </c>
      <c r="B22" s="241">
        <v>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x14ac:dyDescent="0.25">
      <c r="A23" s="155" t="s">
        <v>211</v>
      </c>
      <c r="B23" s="241">
        <v>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</row>
    <row r="24" spans="1:43" x14ac:dyDescent="0.25">
      <c r="A24" s="155" t="s">
        <v>206</v>
      </c>
      <c r="B24" s="241">
        <v>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</row>
    <row r="25" spans="1:43" x14ac:dyDescent="0.25">
      <c r="A25" s="155" t="s">
        <v>77</v>
      </c>
      <c r="B25" s="241">
        <v>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x14ac:dyDescent="0.25">
      <c r="A26" s="155" t="s">
        <v>212</v>
      </c>
      <c r="B26" s="241"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x14ac:dyDescent="0.25">
      <c r="A27" s="155" t="s">
        <v>209</v>
      </c>
      <c r="B27" s="241">
        <v>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x14ac:dyDescent="0.25">
      <c r="A28" s="155" t="s">
        <v>79</v>
      </c>
      <c r="B28" s="241"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x14ac:dyDescent="0.25">
      <c r="A29" s="155" t="s">
        <v>213</v>
      </c>
      <c r="B29" s="241">
        <v>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x14ac:dyDescent="0.25">
      <c r="A30" s="155" t="s">
        <v>207</v>
      </c>
      <c r="B30" s="241">
        <v>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x14ac:dyDescent="0.25">
      <c r="A31" s="155" t="s">
        <v>81</v>
      </c>
      <c r="B31" s="241">
        <v>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x14ac:dyDescent="0.25">
      <c r="A32" s="152" t="s">
        <v>220</v>
      </c>
      <c r="B32" s="242">
        <f>'Investment Scenario'!$B$21*'Investment Scenario'!$B$22/1000+'Investment Scenario'!$B$27*'Investment Scenario'!$B$28/1000</f>
        <v>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x14ac:dyDescent="0.25">
      <c r="A33" s="152" t="s">
        <v>221</v>
      </c>
      <c r="B33" s="242">
        <f>'Investment Scenario'!$B$24*'Investment Scenario'!$B$25/1000+'Investment Scenario'!$B$30*'Investment Scenario'!$B$31/1000</f>
        <v>0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x14ac:dyDescent="0.25"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x14ac:dyDescent="0.25">
      <c r="A35" s="152" t="s">
        <v>84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0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0"/>
      <c r="AO35" s="11"/>
      <c r="AP35" s="11"/>
      <c r="AQ35" s="11"/>
    </row>
    <row r="36" spans="1:43" x14ac:dyDescent="0.25">
      <c r="A36" s="21" t="s">
        <v>85</v>
      </c>
      <c r="B36" s="48"/>
      <c r="C36" s="20"/>
      <c r="D36" s="20"/>
      <c r="E36" s="24" t="s">
        <v>2</v>
      </c>
      <c r="V36" s="20"/>
      <c r="W36" s="24" t="s">
        <v>2</v>
      </c>
      <c r="AN36" s="20"/>
      <c r="AO36" s="24" t="s">
        <v>2</v>
      </c>
    </row>
    <row r="37" spans="1:43" x14ac:dyDescent="0.25">
      <c r="A37" s="21" t="s">
        <v>86</v>
      </c>
      <c r="B37" s="48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43" x14ac:dyDescent="0.25">
      <c r="A38" s="21" t="s">
        <v>87</v>
      </c>
      <c r="E38" s="48">
        <v>0</v>
      </c>
      <c r="F38" s="48">
        <f>E38</f>
        <v>0</v>
      </c>
      <c r="G38" s="48">
        <f t="shared" ref="G38:AQ38" si="2">F38</f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0</v>
      </c>
      <c r="X38" s="48">
        <f t="shared" si="2"/>
        <v>0</v>
      </c>
      <c r="Y38" s="48">
        <f t="shared" si="2"/>
        <v>0</v>
      </c>
      <c r="Z38" s="48">
        <f t="shared" si="2"/>
        <v>0</v>
      </c>
      <c r="AA38" s="48">
        <f t="shared" si="2"/>
        <v>0</v>
      </c>
      <c r="AB38" s="48">
        <f t="shared" si="2"/>
        <v>0</v>
      </c>
      <c r="AC38" s="48">
        <f t="shared" si="2"/>
        <v>0</v>
      </c>
      <c r="AD38" s="48">
        <f t="shared" si="2"/>
        <v>0</v>
      </c>
      <c r="AE38" s="48">
        <f t="shared" si="2"/>
        <v>0</v>
      </c>
      <c r="AF38" s="48">
        <f t="shared" si="2"/>
        <v>0</v>
      </c>
      <c r="AG38" s="48">
        <f t="shared" si="2"/>
        <v>0</v>
      </c>
      <c r="AH38" s="48">
        <f t="shared" si="2"/>
        <v>0</v>
      </c>
      <c r="AI38" s="48">
        <f t="shared" si="2"/>
        <v>0</v>
      </c>
      <c r="AJ38" s="48">
        <f t="shared" si="2"/>
        <v>0</v>
      </c>
      <c r="AK38" s="48">
        <f t="shared" si="2"/>
        <v>0</v>
      </c>
      <c r="AL38" s="48">
        <f t="shared" si="2"/>
        <v>0</v>
      </c>
      <c r="AM38" s="48">
        <f t="shared" si="2"/>
        <v>0</v>
      </c>
      <c r="AN38" s="48">
        <f t="shared" si="2"/>
        <v>0</v>
      </c>
      <c r="AO38" s="48">
        <f t="shared" si="2"/>
        <v>0</v>
      </c>
      <c r="AP38" s="48">
        <f t="shared" si="2"/>
        <v>0</v>
      </c>
      <c r="AQ38" s="48">
        <f t="shared" si="2"/>
        <v>0</v>
      </c>
    </row>
    <row r="39" spans="1:43" x14ac:dyDescent="0.25">
      <c r="A39" s="21" t="s">
        <v>196</v>
      </c>
      <c r="B39" s="28" t="str">
        <f>IF(SUM(E39:AQ39)=B37*(B48),"součet v pořádku / sum is OK","součet v řádku nesedí")</f>
        <v>součet v pořádku / sum is OK</v>
      </c>
      <c r="C39" s="140"/>
      <c r="E39" s="47">
        <f>$B$37*(E50)</f>
        <v>0</v>
      </c>
      <c r="F39" s="47">
        <f>$B$37*(F50)</f>
        <v>0</v>
      </c>
      <c r="G39" s="47">
        <f>$B$37*(G50)</f>
        <v>0</v>
      </c>
      <c r="H39" s="47">
        <f t="shared" ref="H39:AQ39" si="3">$B$37*(H50)</f>
        <v>0</v>
      </c>
      <c r="I39" s="47">
        <f t="shared" si="3"/>
        <v>0</v>
      </c>
      <c r="J39" s="47">
        <f t="shared" si="3"/>
        <v>0</v>
      </c>
      <c r="K39" s="47">
        <f t="shared" si="3"/>
        <v>0</v>
      </c>
      <c r="L39" s="47">
        <f t="shared" si="3"/>
        <v>0</v>
      </c>
      <c r="M39" s="47">
        <f t="shared" si="3"/>
        <v>0</v>
      </c>
      <c r="N39" s="47">
        <f t="shared" si="3"/>
        <v>0</v>
      </c>
      <c r="O39" s="47">
        <f t="shared" si="3"/>
        <v>0</v>
      </c>
      <c r="P39" s="47">
        <f t="shared" si="3"/>
        <v>0</v>
      </c>
      <c r="Q39" s="47">
        <f t="shared" si="3"/>
        <v>0</v>
      </c>
      <c r="R39" s="47">
        <f t="shared" si="3"/>
        <v>0</v>
      </c>
      <c r="S39" s="47">
        <f t="shared" si="3"/>
        <v>0</v>
      </c>
      <c r="T39" s="47">
        <f t="shared" si="3"/>
        <v>0</v>
      </c>
      <c r="U39" s="47">
        <f t="shared" si="3"/>
        <v>0</v>
      </c>
      <c r="V39" s="47">
        <f t="shared" si="3"/>
        <v>0</v>
      </c>
      <c r="W39" s="47">
        <f t="shared" si="3"/>
        <v>0</v>
      </c>
      <c r="X39" s="47">
        <f t="shared" si="3"/>
        <v>0</v>
      </c>
      <c r="Y39" s="47">
        <f t="shared" si="3"/>
        <v>0</v>
      </c>
      <c r="Z39" s="47">
        <f t="shared" si="3"/>
        <v>0</v>
      </c>
      <c r="AA39" s="47">
        <f t="shared" si="3"/>
        <v>0</v>
      </c>
      <c r="AB39" s="47">
        <f t="shared" si="3"/>
        <v>0</v>
      </c>
      <c r="AC39" s="47">
        <f t="shared" si="3"/>
        <v>0</v>
      </c>
      <c r="AD39" s="47">
        <f t="shared" si="3"/>
        <v>0</v>
      </c>
      <c r="AE39" s="47">
        <f t="shared" si="3"/>
        <v>0</v>
      </c>
      <c r="AF39" s="47">
        <f t="shared" si="3"/>
        <v>0</v>
      </c>
      <c r="AG39" s="47">
        <f t="shared" si="3"/>
        <v>0</v>
      </c>
      <c r="AH39" s="47">
        <f t="shared" si="3"/>
        <v>0</v>
      </c>
      <c r="AI39" s="47">
        <f t="shared" si="3"/>
        <v>0</v>
      </c>
      <c r="AJ39" s="47">
        <f t="shared" si="3"/>
        <v>0</v>
      </c>
      <c r="AK39" s="47">
        <f t="shared" si="3"/>
        <v>0</v>
      </c>
      <c r="AL39" s="47">
        <f t="shared" si="3"/>
        <v>0</v>
      </c>
      <c r="AM39" s="47">
        <f t="shared" si="3"/>
        <v>0</v>
      </c>
      <c r="AN39" s="47">
        <f t="shared" si="3"/>
        <v>0</v>
      </c>
      <c r="AO39" s="47">
        <f t="shared" si="3"/>
        <v>0</v>
      </c>
      <c r="AP39" s="47">
        <f t="shared" si="3"/>
        <v>0</v>
      </c>
      <c r="AQ39" s="47">
        <f t="shared" si="3"/>
        <v>0</v>
      </c>
    </row>
    <row r="40" spans="1:43" x14ac:dyDescent="0.25">
      <c r="A40" s="21" t="s">
        <v>197</v>
      </c>
      <c r="B40" s="28" t="str">
        <f>IFERROR(IF(SUM(E40:AQ40)=SUM(E39:AQ39),"součet v pořádku / sum is OK","součet v řádku nesedí"),"Chyba: pravděpodobně není zadána Odpisová doba na ř. 49")</f>
        <v>Chyba: pravděpodobně není zadána Odpisová doba na ř. 49</v>
      </c>
      <c r="C40" s="140"/>
      <c r="E40" s="47"/>
      <c r="F40" s="47" t="e">
        <f>IF(SUM($E$40:E40)&gt;SUM($E$39:F39),0,IF((SUM($E$40:E40)+E40)&gt;SUM($E$39:F39),SUM($E$39:E39)-SUM($E$40:E40),E40+E39/$B$49))</f>
        <v>#DIV/0!</v>
      </c>
      <c r="G40" s="47" t="e">
        <f>IF(SUM($E$40:F40)&gt;SUM($E$39:G39),0,IF((SUM($E$40:F40)+F40)&gt;SUM($E$39:G39),SUM($E$39:F39)-SUM($E$40:F40),F40+F39/$B$49))</f>
        <v>#DIV/0!</v>
      </c>
      <c r="H40" s="47" t="e">
        <f>IF(SUM($E$40:G40)&gt;SUM($E$39:H39),0,IF((SUM($E$40:G40)+G40)&gt;SUM($E$39:H39),SUM($E$39:G39)-SUM($E$40:G40),G40+G39/$B$49))</f>
        <v>#DIV/0!</v>
      </c>
      <c r="I40" s="47" t="e">
        <f>IF(SUM($E$40:H40)&gt;SUM($E$39:I39),0,IF((SUM($E$40:H40)+H40)&gt;SUM($E$39:I39),SUM($E$39:H39)-SUM($E$40:H40),H40+H39/$B$49))</f>
        <v>#DIV/0!</v>
      </c>
      <c r="J40" s="47" t="e">
        <f>IF(SUM($E$40:I40)&gt;SUM($E$39:J39),0,IF((SUM($E$40:I40)+I40)&gt;SUM($E$39:J39),SUM($E$39:I39)-SUM($E$40:I40),I40+I39/$B$49))</f>
        <v>#DIV/0!</v>
      </c>
      <c r="K40" s="47" t="e">
        <f>IF(SUM($E$40:J40)&gt;SUM($E$39:K39),0,IF((SUM($E$40:J40)+J40)&gt;SUM($E$39:K39),SUM($E$39:J39)-SUM($E$40:J40),J40+J39/$B$49))</f>
        <v>#DIV/0!</v>
      </c>
      <c r="L40" s="47" t="e">
        <f>IF(SUM($E$40:K40)&gt;SUM($E$39:L39),0,IF((SUM($E$40:K40)+K40)&gt;SUM($E$39:L39),SUM($E$39:K39)-SUM($E$40:K40),K40+K39/$B$49))</f>
        <v>#DIV/0!</v>
      </c>
      <c r="M40" s="47" t="e">
        <f>IF(SUM($E$40:L40)&gt;SUM($E$39:M39),0,IF((SUM($E$40:L40)+L40)&gt;SUM($E$39:M39),SUM($E$39:L39)-SUM($E$40:L40),L40+L39/$B$49))</f>
        <v>#DIV/0!</v>
      </c>
      <c r="N40" s="47" t="e">
        <f>IF(SUM($E$40:M40)&gt;SUM($E$39:N39),0,IF((SUM($E$40:M40)+M40)&gt;SUM($E$39:N39),SUM($E$39:M39)-SUM($E$40:M40),M40+M39/$B$49))</f>
        <v>#DIV/0!</v>
      </c>
      <c r="O40" s="47" t="e">
        <f>IF(SUM($E$40:N40)&gt;SUM($E$39:O39),0,IF((SUM($E$40:N40)+N40)&gt;SUM($E$39:O39),SUM($E$39:N39)-SUM($E$40:N40),N40+N39/$B$49))</f>
        <v>#DIV/0!</v>
      </c>
      <c r="P40" s="47" t="e">
        <f>IF(SUM($E$40:O40)&gt;SUM($E$39:P39),0,IF((SUM($E$40:O40)+O40)&gt;SUM($E$39:P39),SUM($E$39:O39)-SUM($E$40:O40),O40+O39/$B$49))</f>
        <v>#DIV/0!</v>
      </c>
      <c r="Q40" s="47" t="e">
        <f>IF(SUM($E$40:P40)&gt;SUM($E$39:Q39),0,IF((SUM($E$40:P40)+P40)&gt;SUM($E$39:Q39),SUM($E$39:P39)-SUM($E$40:P40),P40+P39/$B$49))</f>
        <v>#DIV/0!</v>
      </c>
      <c r="R40" s="47" t="e">
        <f>IF(SUM($E$40:Q40)&gt;SUM($E$39:R39),0,IF((SUM($E$40:Q40)+Q40)&gt;SUM($E$39:R39),SUM($E$39:Q39)-SUM($E$40:Q40),Q40+Q39/$B$49))</f>
        <v>#DIV/0!</v>
      </c>
      <c r="S40" s="47" t="e">
        <f>IF(SUM($E$40:R40)&gt;SUM($E$39:S39),0,IF((SUM($E$40:R40)+R40)&gt;SUM($E$39:S39),SUM($E$39:R39)-SUM($E$40:R40),R40+R39/$B$49))</f>
        <v>#DIV/0!</v>
      </c>
      <c r="T40" s="47" t="e">
        <f>IF(SUM($E$40:S40)&gt;SUM($E$39:T39),0,IF((SUM($E$40:S40)+S40)&gt;SUM($E$39:T39),SUM($E$39:S39)-SUM($E$40:S40),S40+S39/$B$49))</f>
        <v>#DIV/0!</v>
      </c>
      <c r="U40" s="47" t="e">
        <f>IF(SUM($E$40:T40)&gt;SUM($E$39:U39),0,IF((SUM($E$40:T40)+T40)&gt;SUM($E$39:U39),SUM($E$39:T39)-SUM($E$40:T40),T40+T39/$B$49))</f>
        <v>#DIV/0!</v>
      </c>
      <c r="V40" s="47" t="e">
        <f>IF(SUM($E$40:U40)&gt;SUM($E$39:V39),0,IF((SUM($E$40:U40)+U40)&gt;SUM($E$39:V39),SUM($E$39:U39)-SUM($E$40:U40),U40+U39/$B$49))</f>
        <v>#DIV/0!</v>
      </c>
      <c r="W40" s="47" t="e">
        <f>IF(SUM($E$40:V40)&gt;SUM($E$39:W39),0,IF((SUM($E$40:V40)+V40)&gt;SUM($E$39:W39),SUM($E$39:V39)-SUM($E$40:V40),V40+V39/$B$49))</f>
        <v>#DIV/0!</v>
      </c>
      <c r="X40" s="47" t="e">
        <f>IF(SUM($E$40:W40)&gt;SUM($E$39:X39),0,IF((SUM($E$40:W40)+W40)&gt;SUM($E$39:X39),SUM($E$39:W39)-SUM($E$40:W40),W40+W39/$B$49))</f>
        <v>#DIV/0!</v>
      </c>
      <c r="Y40" s="47" t="e">
        <f>IF(SUM($E$40:X40)&gt;SUM($E$39:Y39),0,IF((SUM($E$40:X40)+X40)&gt;SUM($E$39:Y39),SUM($E$39:X39)-SUM($E$40:X40),X40+X39/$B$49))</f>
        <v>#DIV/0!</v>
      </c>
      <c r="Z40" s="47" t="e">
        <f>IF(SUM($E$40:Y40)&gt;SUM($E$39:Z39),0,IF((SUM($E$40:Y40)+Y40)&gt;SUM($E$39:Z39),SUM($E$39:Y39)-SUM($E$40:Y40),Y40+Y39/$B$49))</f>
        <v>#DIV/0!</v>
      </c>
      <c r="AA40" s="47" t="e">
        <f>IF(SUM($E$40:Z40)&gt;SUM($E$39:AA39),0,IF((SUM($E$40:Z40)+Z40)&gt;SUM($E$39:AA39),SUM($E$39:Z39)-SUM($E$40:Z40),Z40+Z39/$B$49))</f>
        <v>#DIV/0!</v>
      </c>
      <c r="AB40" s="47" t="e">
        <f>IF(SUM($E$40:AA40)&gt;SUM($E$39:AB39),0,IF((SUM($E$40:AA40)+AA40)&gt;SUM($E$39:AB39),SUM($E$39:AA39)-SUM($E$40:AA40),AA40+AA39/$B$49))</f>
        <v>#DIV/0!</v>
      </c>
      <c r="AC40" s="47" t="e">
        <f>IF(SUM($E$40:AB40)&gt;SUM($E$39:AC39),0,IF((SUM($E$40:AB40)+AB40)&gt;SUM($E$39:AC39),SUM($E$39:AB39)-SUM($E$40:AB40),AB40+AB39/$B$49))</f>
        <v>#DIV/0!</v>
      </c>
      <c r="AD40" s="47" t="e">
        <f>IF(SUM($E$40:AC40)&gt;SUM($E$39:AD39),0,IF((SUM($E$40:AC40)+AC40)&gt;SUM($E$39:AD39),SUM($E$39:AC39)-SUM($E$40:AC40),AC40+AC39/$B$49))</f>
        <v>#DIV/0!</v>
      </c>
      <c r="AE40" s="47" t="e">
        <f>IF(SUM($E$40:AD40)&gt;SUM($E$39:AE39),0,IF((SUM($E$40:AD40)+AD40)&gt;SUM($E$39:AE39),SUM($E$39:AD39)-SUM($E$40:AD40),AD40+AD39/$B$49))</f>
        <v>#DIV/0!</v>
      </c>
      <c r="AF40" s="47" t="e">
        <f>IF(SUM($E$40:AE40)&gt;SUM($E$39:AF39),0,IF((SUM($E$40:AE40)+AE40)&gt;SUM($E$39:AF39),SUM($E$39:AE39)-SUM($E$40:AE40),AE40+AE39/$B$49))</f>
        <v>#DIV/0!</v>
      </c>
      <c r="AG40" s="47" t="e">
        <f>IF(SUM($E$40:AF40)&gt;SUM($E$39:AG39),0,IF((SUM($E$40:AF40)+AF40)&gt;SUM($E$39:AG39),SUM($E$39:AF39)-SUM($E$40:AF40),AF40+AF39/$B$49))</f>
        <v>#DIV/0!</v>
      </c>
      <c r="AH40" s="47" t="e">
        <f>IF(SUM($E$40:AG40)&gt;SUM($E$39:AH39),0,IF((SUM($E$40:AG40)+AG40)&gt;SUM($E$39:AH39),SUM($E$39:AG39)-SUM($E$40:AG40),AG40+AG39/$B$49))</f>
        <v>#DIV/0!</v>
      </c>
      <c r="AI40" s="47" t="e">
        <f>IF(SUM($E$40:AH40)&gt;SUM($E$39:AI39),0,IF((SUM($E$40:AH40)+AH40)&gt;SUM($E$39:AI39),SUM($E$39:AH39)-SUM($E$40:AH40),AH40+AH39/$B$49))</f>
        <v>#DIV/0!</v>
      </c>
      <c r="AJ40" s="47" t="e">
        <f>IF(SUM($E$40:AI40)&gt;SUM($E$39:AJ39),0,IF((SUM($E$40:AI40)+AI40)&gt;SUM($E$39:AJ39),SUM($E$39:AI39)-SUM($E$40:AI40),AI40+AI39/$B$49))</f>
        <v>#DIV/0!</v>
      </c>
      <c r="AK40" s="47" t="e">
        <f>IF(SUM($E$40:AJ40)&gt;SUM($E$39:AK39),0,IF((SUM($E$40:AJ40)+AJ40)&gt;SUM($E$39:AK39),SUM($E$39:AJ39)-SUM($E$40:AJ40),AJ40+AJ39/$B$49))</f>
        <v>#DIV/0!</v>
      </c>
      <c r="AL40" s="47" t="e">
        <f>IF(SUM($E$40:AK40)&gt;SUM($E$39:AL39),0,IF((SUM($E$40:AK40)+AK40)&gt;SUM($E$39:AL39),SUM($E$39:AK39)-SUM($E$40:AK40),AK40+AK39/$B$49))</f>
        <v>#DIV/0!</v>
      </c>
      <c r="AM40" s="47" t="e">
        <f>IF(SUM($E$40:AL40)&gt;SUM($E$39:AM39),0,IF((SUM($E$40:AL40)+AL40)&gt;SUM($E$39:AM39),SUM($E$39:AL39)-SUM($E$40:AL40),AL40+AL39/$B$49))</f>
        <v>#DIV/0!</v>
      </c>
      <c r="AN40" s="47" t="e">
        <f>IF(SUM($E$40:AM40)&gt;SUM($E$39:AN39),0,IF((SUM($E$40:AM40)+AM40)&gt;SUM($E$39:AN39),SUM($E$39:AM39)-SUM($E$40:AM40),AM40+AM39/$B$49))</f>
        <v>#DIV/0!</v>
      </c>
      <c r="AO40" s="47" t="e">
        <f>IF(SUM($E$40:AN40)&gt;SUM($E$39:AO39),0,IF((SUM($E$40:AN40)+AN40)&gt;SUM($E$39:AO39),SUM($E$39:AN39)-SUM($E$40:AN40),AN40+AN39/$B$49))</f>
        <v>#DIV/0!</v>
      </c>
      <c r="AP40" s="47" t="e">
        <f>IF(SUM($E$40:AO40)&gt;SUM($E$39:AP39),0,IF((SUM($E$40:AO40)+AO40)&gt;SUM($E$39:AP39),SUM($E$39:AO39)-SUM($E$40:AO40),AO40+AO39/$B$49))</f>
        <v>#DIV/0!</v>
      </c>
      <c r="AQ40" s="47" t="e">
        <f>IF(SUM($E$40:AP40)&gt;SUM($E$39:AQ39),0,IF((SUM($E$40:AP40)+AP40)&gt;SUM($E$39:AQ39),SUM($E$39:AP39)-SUM($E$40:AP40),AP40+AP39/$B$49))</f>
        <v>#DIV/0!</v>
      </c>
    </row>
    <row r="41" spans="1:43" x14ac:dyDescent="0.25">
      <c r="A41" s="21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x14ac:dyDescent="0.25">
      <c r="A42" s="152" t="s">
        <v>90</v>
      </c>
    </row>
    <row r="43" spans="1:43" x14ac:dyDescent="0.25">
      <c r="A43" s="155" t="s">
        <v>215</v>
      </c>
      <c r="B43" s="47"/>
      <c r="C43" s="10" t="s">
        <v>203</v>
      </c>
      <c r="E43" s="243" t="e">
        <f>B43/$B$16</f>
        <v>#DIV/0!</v>
      </c>
      <c r="F43" s="244"/>
      <c r="G43" s="3" t="s">
        <v>204</v>
      </c>
    </row>
    <row r="44" spans="1:43" x14ac:dyDescent="0.25">
      <c r="A44" s="155" t="s">
        <v>217</v>
      </c>
      <c r="B44" s="47"/>
      <c r="C44" s="10" t="s">
        <v>203</v>
      </c>
      <c r="E44" s="243" t="e">
        <f t="shared" ref="E44:E45" si="4">B44/$B$16</f>
        <v>#DIV/0!</v>
      </c>
      <c r="F44" s="244"/>
      <c r="G44" s="3" t="s">
        <v>204</v>
      </c>
    </row>
    <row r="45" spans="1:43" x14ac:dyDescent="0.25">
      <c r="A45" s="155" t="s">
        <v>216</v>
      </c>
      <c r="B45" s="47"/>
      <c r="C45" s="10" t="s">
        <v>203</v>
      </c>
      <c r="E45" s="243" t="e">
        <f t="shared" si="4"/>
        <v>#DIV/0!</v>
      </c>
      <c r="F45" s="244"/>
      <c r="G45" s="3" t="s">
        <v>204</v>
      </c>
    </row>
    <row r="46" spans="1:43" x14ac:dyDescent="0.25">
      <c r="A46" s="155" t="s">
        <v>219</v>
      </c>
      <c r="B46" s="47"/>
      <c r="C46" s="10" t="s">
        <v>203</v>
      </c>
      <c r="E46" s="243" t="e">
        <f>B46/$B$16</f>
        <v>#DIV/0!</v>
      </c>
      <c r="F46" s="244"/>
      <c r="G46" s="3" t="s">
        <v>204</v>
      </c>
    </row>
    <row r="47" spans="1:43" x14ac:dyDescent="0.25">
      <c r="A47" s="155"/>
      <c r="B47" s="31" t="str">
        <f>IF(B46&lt;=0.03*(B44-'Counterfactual scenario'!B46),"výdaje na TDI jsou v pořádku / sum is OK","TDI nad 3% realizace")</f>
        <v>výdaje na TDI jsou v pořádku / sum is OK</v>
      </c>
    </row>
    <row r="48" spans="1:43" x14ac:dyDescent="0.25">
      <c r="A48" s="230" t="s">
        <v>180</v>
      </c>
      <c r="B48" s="23">
        <f>B44+B45+B46</f>
        <v>0</v>
      </c>
      <c r="C48" s="10" t="s">
        <v>203</v>
      </c>
      <c r="D48" s="30"/>
      <c r="E48" s="243" t="e">
        <f>B48/$B$16</f>
        <v>#DIV/0!</v>
      </c>
      <c r="F48" s="244"/>
      <c r="G48" s="3" t="s">
        <v>204</v>
      </c>
    </row>
    <row r="49" spans="1:43" x14ac:dyDescent="0.25">
      <c r="A49" s="155" t="s">
        <v>91</v>
      </c>
      <c r="B49" s="47">
        <v>0</v>
      </c>
      <c r="C49" s="20"/>
      <c r="D49" s="20"/>
      <c r="E49" s="24"/>
    </row>
    <row r="50" spans="1:43" s="1" customFormat="1" x14ac:dyDescent="0.25">
      <c r="A50" s="152" t="s">
        <v>181</v>
      </c>
      <c r="B50" s="31" t="str">
        <f>IF(SUM(E50:AQ50)=B48,"součet v pořádku / sum is OK","součet v řádku nesedí")</f>
        <v>součet v pořádku / sum is OK</v>
      </c>
      <c r="C50" s="18"/>
      <c r="D50" s="32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</row>
    <row r="51" spans="1:43" x14ac:dyDescent="0.25">
      <c r="A51" s="21"/>
      <c r="D51" s="20"/>
    </row>
    <row r="52" spans="1:43" x14ac:dyDescent="0.25">
      <c r="A52" s="154" t="s">
        <v>92</v>
      </c>
      <c r="D52" s="20"/>
    </row>
    <row r="53" spans="1:43" s="33" customFormat="1" x14ac:dyDescent="0.25">
      <c r="A53" s="156" t="s">
        <v>93</v>
      </c>
      <c r="B53" s="19" t="s">
        <v>167</v>
      </c>
      <c r="C53" s="19" t="s">
        <v>168</v>
      </c>
      <c r="D53" s="20"/>
    </row>
    <row r="54" spans="1:43" x14ac:dyDescent="0.25">
      <c r="A54" s="155" t="s">
        <v>205</v>
      </c>
      <c r="B54" s="47"/>
      <c r="C54" s="49"/>
      <c r="D54" s="20"/>
      <c r="E54" s="47"/>
      <c r="F54" s="47"/>
      <c r="G54" s="47"/>
      <c r="H54" s="47"/>
      <c r="I54" s="47"/>
      <c r="J54" s="52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</row>
    <row r="55" spans="1:43" x14ac:dyDescent="0.25">
      <c r="A55" s="157" t="s">
        <v>95</v>
      </c>
      <c r="C55" s="34"/>
      <c r="D55" s="20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</row>
    <row r="56" spans="1:43" x14ac:dyDescent="0.25">
      <c r="A56" s="157" t="s">
        <v>96</v>
      </c>
      <c r="C56" s="34"/>
      <c r="D56" s="20"/>
      <c r="E56" s="53" t="str">
        <f>IFERROR(E54/E55,"")</f>
        <v/>
      </c>
      <c r="F56" s="53" t="str">
        <f t="shared" ref="F56:AQ56" si="5">IFERROR(F54/F55,"")</f>
        <v/>
      </c>
      <c r="G56" s="53" t="str">
        <f t="shared" si="5"/>
        <v/>
      </c>
      <c r="H56" s="53" t="str">
        <f t="shared" si="5"/>
        <v/>
      </c>
      <c r="I56" s="53" t="str">
        <f t="shared" si="5"/>
        <v/>
      </c>
      <c r="J56" s="53" t="str">
        <f t="shared" si="5"/>
        <v/>
      </c>
      <c r="K56" s="53" t="str">
        <f t="shared" si="5"/>
        <v/>
      </c>
      <c r="L56" s="53" t="str">
        <f t="shared" si="5"/>
        <v/>
      </c>
      <c r="M56" s="53" t="str">
        <f t="shared" si="5"/>
        <v/>
      </c>
      <c r="N56" s="53" t="str">
        <f t="shared" si="5"/>
        <v/>
      </c>
      <c r="O56" s="53" t="str">
        <f t="shared" si="5"/>
        <v/>
      </c>
      <c r="P56" s="53" t="str">
        <f t="shared" si="5"/>
        <v/>
      </c>
      <c r="Q56" s="53" t="str">
        <f t="shared" si="5"/>
        <v/>
      </c>
      <c r="R56" s="53" t="str">
        <f t="shared" si="5"/>
        <v/>
      </c>
      <c r="S56" s="53" t="str">
        <f t="shared" si="5"/>
        <v/>
      </c>
      <c r="T56" s="53" t="str">
        <f t="shared" si="5"/>
        <v/>
      </c>
      <c r="U56" s="53" t="str">
        <f t="shared" si="5"/>
        <v/>
      </c>
      <c r="V56" s="53" t="str">
        <f t="shared" si="5"/>
        <v/>
      </c>
      <c r="W56" s="53" t="str">
        <f t="shared" si="5"/>
        <v/>
      </c>
      <c r="X56" s="53" t="str">
        <f t="shared" si="5"/>
        <v/>
      </c>
      <c r="Y56" s="53" t="str">
        <f t="shared" si="5"/>
        <v/>
      </c>
      <c r="Z56" s="53" t="str">
        <f t="shared" si="5"/>
        <v/>
      </c>
      <c r="AA56" s="53" t="str">
        <f t="shared" si="5"/>
        <v/>
      </c>
      <c r="AB56" s="53" t="str">
        <f t="shared" si="5"/>
        <v/>
      </c>
      <c r="AC56" s="53" t="str">
        <f t="shared" si="5"/>
        <v/>
      </c>
      <c r="AD56" s="53" t="str">
        <f t="shared" si="5"/>
        <v/>
      </c>
      <c r="AE56" s="53" t="str">
        <f t="shared" si="5"/>
        <v/>
      </c>
      <c r="AF56" s="53" t="str">
        <f t="shared" si="5"/>
        <v/>
      </c>
      <c r="AG56" s="53" t="str">
        <f t="shared" si="5"/>
        <v/>
      </c>
      <c r="AH56" s="53" t="str">
        <f t="shared" si="5"/>
        <v/>
      </c>
      <c r="AI56" s="53" t="str">
        <f t="shared" si="5"/>
        <v/>
      </c>
      <c r="AJ56" s="53" t="str">
        <f t="shared" si="5"/>
        <v/>
      </c>
      <c r="AK56" s="53" t="str">
        <f t="shared" si="5"/>
        <v/>
      </c>
      <c r="AL56" s="53" t="str">
        <f t="shared" si="5"/>
        <v/>
      </c>
      <c r="AM56" s="53" t="str">
        <f t="shared" si="5"/>
        <v/>
      </c>
      <c r="AN56" s="53" t="str">
        <f t="shared" si="5"/>
        <v/>
      </c>
      <c r="AO56" s="53" t="str">
        <f t="shared" si="5"/>
        <v/>
      </c>
      <c r="AP56" s="53" t="str">
        <f t="shared" si="5"/>
        <v/>
      </c>
      <c r="AQ56" s="53" t="str">
        <f t="shared" si="5"/>
        <v/>
      </c>
    </row>
    <row r="57" spans="1:43" x14ac:dyDescent="0.25">
      <c r="A57" s="36" t="s">
        <v>99</v>
      </c>
      <c r="B57" s="47"/>
      <c r="C57" s="49"/>
      <c r="D57" s="20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</row>
    <row r="58" spans="1:43" x14ac:dyDescent="0.25">
      <c r="A58" s="158" t="s">
        <v>97</v>
      </c>
      <c r="C58" s="34"/>
      <c r="D58" s="20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</row>
    <row r="59" spans="1:43" x14ac:dyDescent="0.25">
      <c r="A59" s="158" t="s">
        <v>98</v>
      </c>
      <c r="C59" s="34"/>
      <c r="D59" s="20"/>
      <c r="E59" s="53" t="str">
        <f t="shared" ref="E59:AQ59" si="6">IFERROR(E57/E58,"")</f>
        <v/>
      </c>
      <c r="F59" s="53" t="str">
        <f t="shared" si="6"/>
        <v/>
      </c>
      <c r="G59" s="53" t="str">
        <f t="shared" si="6"/>
        <v/>
      </c>
      <c r="H59" s="53" t="str">
        <f t="shared" si="6"/>
        <v/>
      </c>
      <c r="I59" s="53" t="str">
        <f t="shared" si="6"/>
        <v/>
      </c>
      <c r="J59" s="53" t="str">
        <f t="shared" si="6"/>
        <v/>
      </c>
      <c r="K59" s="53" t="str">
        <f t="shared" si="6"/>
        <v/>
      </c>
      <c r="L59" s="53" t="str">
        <f t="shared" si="6"/>
        <v/>
      </c>
      <c r="M59" s="53" t="str">
        <f t="shared" si="6"/>
        <v/>
      </c>
      <c r="N59" s="53" t="str">
        <f t="shared" si="6"/>
        <v/>
      </c>
      <c r="O59" s="53" t="str">
        <f t="shared" si="6"/>
        <v/>
      </c>
      <c r="P59" s="53" t="str">
        <f t="shared" si="6"/>
        <v/>
      </c>
      <c r="Q59" s="53" t="str">
        <f t="shared" si="6"/>
        <v/>
      </c>
      <c r="R59" s="53" t="str">
        <f t="shared" si="6"/>
        <v/>
      </c>
      <c r="S59" s="53" t="str">
        <f t="shared" si="6"/>
        <v/>
      </c>
      <c r="T59" s="53" t="str">
        <f t="shared" si="6"/>
        <v/>
      </c>
      <c r="U59" s="53" t="str">
        <f t="shared" si="6"/>
        <v/>
      </c>
      <c r="V59" s="53" t="str">
        <f t="shared" si="6"/>
        <v/>
      </c>
      <c r="W59" s="53" t="str">
        <f t="shared" si="6"/>
        <v/>
      </c>
      <c r="X59" s="53" t="str">
        <f t="shared" si="6"/>
        <v/>
      </c>
      <c r="Y59" s="53" t="str">
        <f t="shared" si="6"/>
        <v/>
      </c>
      <c r="Z59" s="53" t="str">
        <f t="shared" si="6"/>
        <v/>
      </c>
      <c r="AA59" s="53" t="str">
        <f t="shared" si="6"/>
        <v/>
      </c>
      <c r="AB59" s="53" t="str">
        <f t="shared" si="6"/>
        <v/>
      </c>
      <c r="AC59" s="53" t="str">
        <f t="shared" si="6"/>
        <v/>
      </c>
      <c r="AD59" s="53" t="str">
        <f t="shared" si="6"/>
        <v/>
      </c>
      <c r="AE59" s="53" t="str">
        <f t="shared" si="6"/>
        <v/>
      </c>
      <c r="AF59" s="53" t="str">
        <f t="shared" si="6"/>
        <v/>
      </c>
      <c r="AG59" s="53" t="str">
        <f t="shared" si="6"/>
        <v/>
      </c>
      <c r="AH59" s="53" t="str">
        <f t="shared" si="6"/>
        <v/>
      </c>
      <c r="AI59" s="53" t="str">
        <f t="shared" si="6"/>
        <v/>
      </c>
      <c r="AJ59" s="53" t="str">
        <f t="shared" si="6"/>
        <v/>
      </c>
      <c r="AK59" s="53" t="str">
        <f t="shared" si="6"/>
        <v/>
      </c>
      <c r="AL59" s="53" t="str">
        <f t="shared" si="6"/>
        <v/>
      </c>
      <c r="AM59" s="53" t="str">
        <f t="shared" si="6"/>
        <v/>
      </c>
      <c r="AN59" s="53" t="str">
        <f t="shared" si="6"/>
        <v/>
      </c>
      <c r="AO59" s="53" t="str">
        <f t="shared" si="6"/>
        <v/>
      </c>
      <c r="AP59" s="53" t="str">
        <f t="shared" si="6"/>
        <v/>
      </c>
      <c r="AQ59" s="53" t="str">
        <f t="shared" si="6"/>
        <v/>
      </c>
    </row>
    <row r="60" spans="1:43" x14ac:dyDescent="0.25">
      <c r="A60" s="36" t="s">
        <v>100</v>
      </c>
      <c r="B60" s="47"/>
      <c r="C60" s="49"/>
      <c r="D60" s="20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</row>
    <row r="61" spans="1:43" x14ac:dyDescent="0.25">
      <c r="A61" s="158" t="s">
        <v>110</v>
      </c>
      <c r="C61" s="34"/>
      <c r="D61" s="20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</row>
    <row r="62" spans="1:43" x14ac:dyDescent="0.25">
      <c r="A62" s="158" t="s">
        <v>120</v>
      </c>
      <c r="C62" s="34"/>
      <c r="D62" s="20"/>
      <c r="E62" s="53" t="str">
        <f t="shared" ref="E62:AQ62" si="7">IFERROR(E60/E61,"")</f>
        <v/>
      </c>
      <c r="F62" s="53" t="str">
        <f t="shared" si="7"/>
        <v/>
      </c>
      <c r="G62" s="53" t="str">
        <f t="shared" si="7"/>
        <v/>
      </c>
      <c r="H62" s="53" t="str">
        <f t="shared" si="7"/>
        <v/>
      </c>
      <c r="I62" s="53" t="str">
        <f t="shared" si="7"/>
        <v/>
      </c>
      <c r="J62" s="53" t="str">
        <f t="shared" si="7"/>
        <v/>
      </c>
      <c r="K62" s="53" t="str">
        <f t="shared" si="7"/>
        <v/>
      </c>
      <c r="L62" s="53" t="str">
        <f t="shared" si="7"/>
        <v/>
      </c>
      <c r="M62" s="53" t="str">
        <f t="shared" si="7"/>
        <v/>
      </c>
      <c r="N62" s="53" t="str">
        <f t="shared" si="7"/>
        <v/>
      </c>
      <c r="O62" s="53" t="str">
        <f t="shared" si="7"/>
        <v/>
      </c>
      <c r="P62" s="53" t="str">
        <f t="shared" si="7"/>
        <v/>
      </c>
      <c r="Q62" s="53" t="str">
        <f t="shared" si="7"/>
        <v/>
      </c>
      <c r="R62" s="53" t="str">
        <f t="shared" si="7"/>
        <v/>
      </c>
      <c r="S62" s="53" t="str">
        <f t="shared" si="7"/>
        <v/>
      </c>
      <c r="T62" s="53" t="str">
        <f t="shared" si="7"/>
        <v/>
      </c>
      <c r="U62" s="53" t="str">
        <f t="shared" si="7"/>
        <v/>
      </c>
      <c r="V62" s="53" t="str">
        <f t="shared" si="7"/>
        <v/>
      </c>
      <c r="W62" s="53" t="str">
        <f t="shared" si="7"/>
        <v/>
      </c>
      <c r="X62" s="53" t="str">
        <f t="shared" si="7"/>
        <v/>
      </c>
      <c r="Y62" s="53" t="str">
        <f t="shared" si="7"/>
        <v/>
      </c>
      <c r="Z62" s="53" t="str">
        <f t="shared" si="7"/>
        <v/>
      </c>
      <c r="AA62" s="53" t="str">
        <f t="shared" si="7"/>
        <v/>
      </c>
      <c r="AB62" s="53" t="str">
        <f t="shared" si="7"/>
        <v/>
      </c>
      <c r="AC62" s="53" t="str">
        <f t="shared" si="7"/>
        <v/>
      </c>
      <c r="AD62" s="53" t="str">
        <f t="shared" si="7"/>
        <v/>
      </c>
      <c r="AE62" s="53" t="str">
        <f t="shared" si="7"/>
        <v/>
      </c>
      <c r="AF62" s="53" t="str">
        <f t="shared" si="7"/>
        <v/>
      </c>
      <c r="AG62" s="53" t="str">
        <f t="shared" si="7"/>
        <v/>
      </c>
      <c r="AH62" s="53" t="str">
        <f t="shared" si="7"/>
        <v/>
      </c>
      <c r="AI62" s="53" t="str">
        <f t="shared" si="7"/>
        <v/>
      </c>
      <c r="AJ62" s="53" t="str">
        <f t="shared" si="7"/>
        <v/>
      </c>
      <c r="AK62" s="53" t="str">
        <f t="shared" si="7"/>
        <v/>
      </c>
      <c r="AL62" s="53" t="str">
        <f t="shared" si="7"/>
        <v/>
      </c>
      <c r="AM62" s="53" t="str">
        <f t="shared" si="7"/>
        <v/>
      </c>
      <c r="AN62" s="53" t="str">
        <f t="shared" si="7"/>
        <v/>
      </c>
      <c r="AO62" s="53" t="str">
        <f t="shared" si="7"/>
        <v/>
      </c>
      <c r="AP62" s="53" t="str">
        <f t="shared" si="7"/>
        <v/>
      </c>
      <c r="AQ62" s="53" t="str">
        <f t="shared" si="7"/>
        <v/>
      </c>
    </row>
    <row r="63" spans="1:43" x14ac:dyDescent="0.25">
      <c r="A63" s="36" t="s">
        <v>101</v>
      </c>
      <c r="B63" s="47"/>
      <c r="C63" s="49"/>
      <c r="D63" s="20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</row>
    <row r="64" spans="1:43" x14ac:dyDescent="0.25">
      <c r="A64" s="158" t="s">
        <v>111</v>
      </c>
      <c r="C64" s="34"/>
      <c r="D64" s="20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</row>
    <row r="65" spans="1:43" x14ac:dyDescent="0.25">
      <c r="A65" s="158" t="s">
        <v>121</v>
      </c>
      <c r="C65" s="34"/>
      <c r="D65" s="20"/>
      <c r="E65" s="53" t="str">
        <f t="shared" ref="E65:AQ65" si="8">IFERROR(E63/E64,"")</f>
        <v/>
      </c>
      <c r="F65" s="53" t="str">
        <f t="shared" si="8"/>
        <v/>
      </c>
      <c r="G65" s="53" t="str">
        <f t="shared" si="8"/>
        <v/>
      </c>
      <c r="H65" s="53" t="str">
        <f t="shared" si="8"/>
        <v/>
      </c>
      <c r="I65" s="53" t="str">
        <f t="shared" si="8"/>
        <v/>
      </c>
      <c r="J65" s="53" t="str">
        <f t="shared" si="8"/>
        <v/>
      </c>
      <c r="K65" s="53" t="str">
        <f t="shared" si="8"/>
        <v/>
      </c>
      <c r="L65" s="53" t="str">
        <f t="shared" si="8"/>
        <v/>
      </c>
      <c r="M65" s="53" t="str">
        <f t="shared" si="8"/>
        <v/>
      </c>
      <c r="N65" s="53" t="str">
        <f t="shared" si="8"/>
        <v/>
      </c>
      <c r="O65" s="53" t="str">
        <f t="shared" si="8"/>
        <v/>
      </c>
      <c r="P65" s="53" t="str">
        <f t="shared" si="8"/>
        <v/>
      </c>
      <c r="Q65" s="53" t="str">
        <f t="shared" si="8"/>
        <v/>
      </c>
      <c r="R65" s="53" t="str">
        <f t="shared" si="8"/>
        <v/>
      </c>
      <c r="S65" s="53" t="str">
        <f t="shared" si="8"/>
        <v/>
      </c>
      <c r="T65" s="53" t="str">
        <f t="shared" si="8"/>
        <v/>
      </c>
      <c r="U65" s="53" t="str">
        <f t="shared" si="8"/>
        <v/>
      </c>
      <c r="V65" s="53" t="str">
        <f t="shared" si="8"/>
        <v/>
      </c>
      <c r="W65" s="53" t="str">
        <f t="shared" si="8"/>
        <v/>
      </c>
      <c r="X65" s="53" t="str">
        <f t="shared" si="8"/>
        <v/>
      </c>
      <c r="Y65" s="53" t="str">
        <f t="shared" si="8"/>
        <v/>
      </c>
      <c r="Z65" s="53" t="str">
        <f t="shared" si="8"/>
        <v/>
      </c>
      <c r="AA65" s="53" t="str">
        <f t="shared" si="8"/>
        <v/>
      </c>
      <c r="AB65" s="53" t="str">
        <f t="shared" si="8"/>
        <v/>
      </c>
      <c r="AC65" s="53" t="str">
        <f t="shared" si="8"/>
        <v/>
      </c>
      <c r="AD65" s="53" t="str">
        <f t="shared" si="8"/>
        <v/>
      </c>
      <c r="AE65" s="53" t="str">
        <f t="shared" si="8"/>
        <v/>
      </c>
      <c r="AF65" s="53" t="str">
        <f t="shared" si="8"/>
        <v/>
      </c>
      <c r="AG65" s="53" t="str">
        <f t="shared" si="8"/>
        <v/>
      </c>
      <c r="AH65" s="53" t="str">
        <f t="shared" si="8"/>
        <v/>
      </c>
      <c r="AI65" s="53" t="str">
        <f t="shared" si="8"/>
        <v/>
      </c>
      <c r="AJ65" s="53" t="str">
        <f t="shared" si="8"/>
        <v/>
      </c>
      <c r="AK65" s="53" t="str">
        <f t="shared" si="8"/>
        <v/>
      </c>
      <c r="AL65" s="53" t="str">
        <f t="shared" si="8"/>
        <v/>
      </c>
      <c r="AM65" s="53" t="str">
        <f t="shared" si="8"/>
        <v/>
      </c>
      <c r="AN65" s="53" t="str">
        <f t="shared" si="8"/>
        <v/>
      </c>
      <c r="AO65" s="53" t="str">
        <f t="shared" si="8"/>
        <v/>
      </c>
      <c r="AP65" s="53" t="str">
        <f t="shared" si="8"/>
        <v/>
      </c>
      <c r="AQ65" s="53" t="str">
        <f t="shared" si="8"/>
        <v/>
      </c>
    </row>
    <row r="66" spans="1:43" x14ac:dyDescent="0.25">
      <c r="A66" s="36" t="s">
        <v>102</v>
      </c>
      <c r="B66" s="47"/>
      <c r="C66" s="49"/>
      <c r="D66" s="20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</row>
    <row r="67" spans="1:43" x14ac:dyDescent="0.25">
      <c r="A67" s="158" t="s">
        <v>112</v>
      </c>
      <c r="C67" s="34"/>
      <c r="D67" s="20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</row>
    <row r="68" spans="1:43" x14ac:dyDescent="0.25">
      <c r="A68" s="158" t="s">
        <v>122</v>
      </c>
      <c r="C68" s="34"/>
      <c r="D68" s="20"/>
      <c r="E68" s="53" t="str">
        <f t="shared" ref="E68:AQ68" si="9">IFERROR(E66/E67,"")</f>
        <v/>
      </c>
      <c r="F68" s="53" t="str">
        <f t="shared" si="9"/>
        <v/>
      </c>
      <c r="G68" s="53" t="str">
        <f t="shared" si="9"/>
        <v/>
      </c>
      <c r="H68" s="53" t="str">
        <f t="shared" si="9"/>
        <v/>
      </c>
      <c r="I68" s="53" t="str">
        <f t="shared" si="9"/>
        <v/>
      </c>
      <c r="J68" s="53" t="str">
        <f t="shared" si="9"/>
        <v/>
      </c>
      <c r="K68" s="53" t="str">
        <f t="shared" si="9"/>
        <v/>
      </c>
      <c r="L68" s="53" t="str">
        <f t="shared" si="9"/>
        <v/>
      </c>
      <c r="M68" s="53" t="str">
        <f t="shared" si="9"/>
        <v/>
      </c>
      <c r="N68" s="53" t="str">
        <f t="shared" si="9"/>
        <v/>
      </c>
      <c r="O68" s="53" t="str">
        <f t="shared" si="9"/>
        <v/>
      </c>
      <c r="P68" s="53" t="str">
        <f t="shared" si="9"/>
        <v/>
      </c>
      <c r="Q68" s="53" t="str">
        <f t="shared" si="9"/>
        <v/>
      </c>
      <c r="R68" s="53" t="str">
        <f t="shared" si="9"/>
        <v/>
      </c>
      <c r="S68" s="53" t="str">
        <f t="shared" si="9"/>
        <v/>
      </c>
      <c r="T68" s="53" t="str">
        <f t="shared" si="9"/>
        <v/>
      </c>
      <c r="U68" s="53" t="str">
        <f t="shared" si="9"/>
        <v/>
      </c>
      <c r="V68" s="53" t="str">
        <f t="shared" si="9"/>
        <v/>
      </c>
      <c r="W68" s="53" t="str">
        <f t="shared" si="9"/>
        <v/>
      </c>
      <c r="X68" s="53" t="str">
        <f t="shared" si="9"/>
        <v/>
      </c>
      <c r="Y68" s="53" t="str">
        <f t="shared" si="9"/>
        <v/>
      </c>
      <c r="Z68" s="53" t="str">
        <f t="shared" si="9"/>
        <v/>
      </c>
      <c r="AA68" s="53" t="str">
        <f t="shared" si="9"/>
        <v/>
      </c>
      <c r="AB68" s="53" t="str">
        <f t="shared" si="9"/>
        <v/>
      </c>
      <c r="AC68" s="53" t="str">
        <f t="shared" si="9"/>
        <v/>
      </c>
      <c r="AD68" s="53" t="str">
        <f t="shared" si="9"/>
        <v/>
      </c>
      <c r="AE68" s="53" t="str">
        <f t="shared" si="9"/>
        <v/>
      </c>
      <c r="AF68" s="53" t="str">
        <f t="shared" si="9"/>
        <v/>
      </c>
      <c r="AG68" s="53" t="str">
        <f t="shared" si="9"/>
        <v/>
      </c>
      <c r="AH68" s="53" t="str">
        <f t="shared" si="9"/>
        <v/>
      </c>
      <c r="AI68" s="53" t="str">
        <f t="shared" si="9"/>
        <v/>
      </c>
      <c r="AJ68" s="53" t="str">
        <f t="shared" si="9"/>
        <v/>
      </c>
      <c r="AK68" s="53" t="str">
        <f t="shared" si="9"/>
        <v/>
      </c>
      <c r="AL68" s="53" t="str">
        <f t="shared" si="9"/>
        <v/>
      </c>
      <c r="AM68" s="53" t="str">
        <f t="shared" si="9"/>
        <v/>
      </c>
      <c r="AN68" s="53" t="str">
        <f t="shared" si="9"/>
        <v/>
      </c>
      <c r="AO68" s="53" t="str">
        <f t="shared" si="9"/>
        <v/>
      </c>
      <c r="AP68" s="53" t="str">
        <f t="shared" si="9"/>
        <v/>
      </c>
      <c r="AQ68" s="53" t="str">
        <f t="shared" si="9"/>
        <v/>
      </c>
    </row>
    <row r="69" spans="1:43" x14ac:dyDescent="0.25">
      <c r="A69" s="36" t="s">
        <v>103</v>
      </c>
      <c r="B69" s="47"/>
      <c r="C69" s="49"/>
      <c r="D69" s="20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</row>
    <row r="70" spans="1:43" x14ac:dyDescent="0.25">
      <c r="A70" s="158" t="s">
        <v>113</v>
      </c>
      <c r="C70" s="34"/>
      <c r="D70" s="20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</row>
    <row r="71" spans="1:43" x14ac:dyDescent="0.25">
      <c r="A71" s="158" t="s">
        <v>123</v>
      </c>
      <c r="C71" s="34"/>
      <c r="D71" s="20"/>
      <c r="E71" s="53" t="str">
        <f t="shared" ref="E71:AQ71" si="10">IFERROR(E69/E70,"")</f>
        <v/>
      </c>
      <c r="F71" s="53" t="str">
        <f t="shared" si="10"/>
        <v/>
      </c>
      <c r="G71" s="53" t="str">
        <f t="shared" si="10"/>
        <v/>
      </c>
      <c r="H71" s="53" t="str">
        <f t="shared" si="10"/>
        <v/>
      </c>
      <c r="I71" s="53" t="str">
        <f t="shared" si="10"/>
        <v/>
      </c>
      <c r="J71" s="53" t="str">
        <f t="shared" si="10"/>
        <v/>
      </c>
      <c r="K71" s="53" t="str">
        <f t="shared" si="10"/>
        <v/>
      </c>
      <c r="L71" s="53" t="str">
        <f t="shared" si="10"/>
        <v/>
      </c>
      <c r="M71" s="53" t="str">
        <f t="shared" si="10"/>
        <v/>
      </c>
      <c r="N71" s="53" t="str">
        <f t="shared" si="10"/>
        <v/>
      </c>
      <c r="O71" s="53" t="str">
        <f t="shared" si="10"/>
        <v/>
      </c>
      <c r="P71" s="53" t="str">
        <f t="shared" si="10"/>
        <v/>
      </c>
      <c r="Q71" s="53" t="str">
        <f t="shared" si="10"/>
        <v/>
      </c>
      <c r="R71" s="53" t="str">
        <f t="shared" si="10"/>
        <v/>
      </c>
      <c r="S71" s="53" t="str">
        <f t="shared" si="10"/>
        <v/>
      </c>
      <c r="T71" s="53" t="str">
        <f t="shared" si="10"/>
        <v/>
      </c>
      <c r="U71" s="53" t="str">
        <f t="shared" si="10"/>
        <v/>
      </c>
      <c r="V71" s="53" t="str">
        <f t="shared" si="10"/>
        <v/>
      </c>
      <c r="W71" s="53" t="str">
        <f t="shared" si="10"/>
        <v/>
      </c>
      <c r="X71" s="53" t="str">
        <f t="shared" si="10"/>
        <v/>
      </c>
      <c r="Y71" s="53" t="str">
        <f t="shared" si="10"/>
        <v/>
      </c>
      <c r="Z71" s="53" t="str">
        <f t="shared" si="10"/>
        <v/>
      </c>
      <c r="AA71" s="53" t="str">
        <f t="shared" si="10"/>
        <v/>
      </c>
      <c r="AB71" s="53" t="str">
        <f t="shared" si="10"/>
        <v/>
      </c>
      <c r="AC71" s="53" t="str">
        <f t="shared" si="10"/>
        <v/>
      </c>
      <c r="AD71" s="53" t="str">
        <f t="shared" si="10"/>
        <v/>
      </c>
      <c r="AE71" s="53" t="str">
        <f t="shared" si="10"/>
        <v/>
      </c>
      <c r="AF71" s="53" t="str">
        <f t="shared" si="10"/>
        <v/>
      </c>
      <c r="AG71" s="53" t="str">
        <f t="shared" si="10"/>
        <v/>
      </c>
      <c r="AH71" s="53" t="str">
        <f t="shared" si="10"/>
        <v/>
      </c>
      <c r="AI71" s="53" t="str">
        <f t="shared" si="10"/>
        <v/>
      </c>
      <c r="AJ71" s="53" t="str">
        <f t="shared" si="10"/>
        <v/>
      </c>
      <c r="AK71" s="53" t="str">
        <f t="shared" si="10"/>
        <v/>
      </c>
      <c r="AL71" s="53" t="str">
        <f t="shared" si="10"/>
        <v/>
      </c>
      <c r="AM71" s="53" t="str">
        <f t="shared" si="10"/>
        <v/>
      </c>
      <c r="AN71" s="53" t="str">
        <f t="shared" si="10"/>
        <v/>
      </c>
      <c r="AO71" s="53" t="str">
        <f t="shared" si="10"/>
        <v/>
      </c>
      <c r="AP71" s="53" t="str">
        <f t="shared" si="10"/>
        <v/>
      </c>
      <c r="AQ71" s="53" t="str">
        <f t="shared" si="10"/>
        <v/>
      </c>
    </row>
    <row r="72" spans="1:43" x14ac:dyDescent="0.25">
      <c r="A72" s="36" t="s">
        <v>104</v>
      </c>
      <c r="B72" s="47"/>
      <c r="C72" s="49"/>
      <c r="D72" s="20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</row>
    <row r="73" spans="1:43" x14ac:dyDescent="0.25">
      <c r="A73" s="158" t="s">
        <v>114</v>
      </c>
      <c r="C73" s="34"/>
      <c r="D73" s="20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</row>
    <row r="74" spans="1:43" x14ac:dyDescent="0.25">
      <c r="A74" s="158" t="s">
        <v>124</v>
      </c>
      <c r="C74" s="34"/>
      <c r="D74" s="20"/>
      <c r="E74" s="53" t="str">
        <f t="shared" ref="E74:AQ74" si="11">IFERROR(E72/E73,"")</f>
        <v/>
      </c>
      <c r="F74" s="53" t="str">
        <f t="shared" si="11"/>
        <v/>
      </c>
      <c r="G74" s="53" t="str">
        <f t="shared" si="11"/>
        <v/>
      </c>
      <c r="H74" s="53" t="str">
        <f t="shared" si="11"/>
        <v/>
      </c>
      <c r="I74" s="53" t="str">
        <f t="shared" si="11"/>
        <v/>
      </c>
      <c r="J74" s="53" t="str">
        <f t="shared" si="11"/>
        <v/>
      </c>
      <c r="K74" s="53" t="str">
        <f t="shared" si="11"/>
        <v/>
      </c>
      <c r="L74" s="53" t="str">
        <f t="shared" si="11"/>
        <v/>
      </c>
      <c r="M74" s="53" t="str">
        <f t="shared" si="11"/>
        <v/>
      </c>
      <c r="N74" s="53" t="str">
        <f t="shared" si="11"/>
        <v/>
      </c>
      <c r="O74" s="53" t="str">
        <f t="shared" si="11"/>
        <v/>
      </c>
      <c r="P74" s="53" t="str">
        <f t="shared" si="11"/>
        <v/>
      </c>
      <c r="Q74" s="53" t="str">
        <f t="shared" si="11"/>
        <v/>
      </c>
      <c r="R74" s="53" t="str">
        <f t="shared" si="11"/>
        <v/>
      </c>
      <c r="S74" s="53" t="str">
        <f t="shared" si="11"/>
        <v/>
      </c>
      <c r="T74" s="53" t="str">
        <f t="shared" si="11"/>
        <v/>
      </c>
      <c r="U74" s="53" t="str">
        <f t="shared" si="11"/>
        <v/>
      </c>
      <c r="V74" s="53" t="str">
        <f t="shared" si="11"/>
        <v/>
      </c>
      <c r="W74" s="53" t="str">
        <f t="shared" si="11"/>
        <v/>
      </c>
      <c r="X74" s="53" t="str">
        <f t="shared" si="11"/>
        <v/>
      </c>
      <c r="Y74" s="53" t="str">
        <f t="shared" si="11"/>
        <v/>
      </c>
      <c r="Z74" s="53" t="str">
        <f t="shared" si="11"/>
        <v/>
      </c>
      <c r="AA74" s="53" t="str">
        <f t="shared" si="11"/>
        <v/>
      </c>
      <c r="AB74" s="53" t="str">
        <f t="shared" si="11"/>
        <v/>
      </c>
      <c r="AC74" s="53" t="str">
        <f t="shared" si="11"/>
        <v/>
      </c>
      <c r="AD74" s="53" t="str">
        <f t="shared" si="11"/>
        <v/>
      </c>
      <c r="AE74" s="53" t="str">
        <f t="shared" si="11"/>
        <v/>
      </c>
      <c r="AF74" s="53" t="str">
        <f t="shared" si="11"/>
        <v/>
      </c>
      <c r="AG74" s="53" t="str">
        <f t="shared" si="11"/>
        <v/>
      </c>
      <c r="AH74" s="53" t="str">
        <f t="shared" si="11"/>
        <v/>
      </c>
      <c r="AI74" s="53" t="str">
        <f t="shared" si="11"/>
        <v/>
      </c>
      <c r="AJ74" s="53" t="str">
        <f t="shared" si="11"/>
        <v/>
      </c>
      <c r="AK74" s="53" t="str">
        <f t="shared" si="11"/>
        <v/>
      </c>
      <c r="AL74" s="53" t="str">
        <f t="shared" si="11"/>
        <v/>
      </c>
      <c r="AM74" s="53" t="str">
        <f t="shared" si="11"/>
        <v/>
      </c>
      <c r="AN74" s="53" t="str">
        <f t="shared" si="11"/>
        <v/>
      </c>
      <c r="AO74" s="53" t="str">
        <f t="shared" si="11"/>
        <v/>
      </c>
      <c r="AP74" s="53" t="str">
        <f t="shared" si="11"/>
        <v/>
      </c>
      <c r="AQ74" s="53" t="str">
        <f t="shared" si="11"/>
        <v/>
      </c>
    </row>
    <row r="75" spans="1:43" x14ac:dyDescent="0.25">
      <c r="A75" s="36" t="s">
        <v>105</v>
      </c>
      <c r="B75" s="47"/>
      <c r="C75" s="49"/>
      <c r="D75" s="20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</row>
    <row r="76" spans="1:43" x14ac:dyDescent="0.25">
      <c r="A76" s="158" t="s">
        <v>115</v>
      </c>
      <c r="C76" s="34"/>
      <c r="D76" s="20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</row>
    <row r="77" spans="1:43" x14ac:dyDescent="0.25">
      <c r="A77" s="158" t="s">
        <v>125</v>
      </c>
      <c r="C77" s="34"/>
      <c r="D77" s="20"/>
      <c r="E77" s="53" t="str">
        <f t="shared" ref="E77:AQ77" si="12">IFERROR(E75/E76,"")</f>
        <v/>
      </c>
      <c r="F77" s="53" t="str">
        <f t="shared" si="12"/>
        <v/>
      </c>
      <c r="G77" s="53" t="str">
        <f t="shared" si="12"/>
        <v/>
      </c>
      <c r="H77" s="53" t="str">
        <f t="shared" si="12"/>
        <v/>
      </c>
      <c r="I77" s="53" t="str">
        <f t="shared" si="12"/>
        <v/>
      </c>
      <c r="J77" s="53" t="str">
        <f t="shared" si="12"/>
        <v/>
      </c>
      <c r="K77" s="53" t="str">
        <f t="shared" si="12"/>
        <v/>
      </c>
      <c r="L77" s="53" t="str">
        <f t="shared" si="12"/>
        <v/>
      </c>
      <c r="M77" s="53" t="str">
        <f t="shared" si="12"/>
        <v/>
      </c>
      <c r="N77" s="53" t="str">
        <f t="shared" si="12"/>
        <v/>
      </c>
      <c r="O77" s="53" t="str">
        <f t="shared" si="12"/>
        <v/>
      </c>
      <c r="P77" s="53" t="str">
        <f t="shared" si="12"/>
        <v/>
      </c>
      <c r="Q77" s="53" t="str">
        <f t="shared" si="12"/>
        <v/>
      </c>
      <c r="R77" s="53" t="str">
        <f t="shared" si="12"/>
        <v/>
      </c>
      <c r="S77" s="53" t="str">
        <f t="shared" si="12"/>
        <v/>
      </c>
      <c r="T77" s="53" t="str">
        <f t="shared" si="12"/>
        <v/>
      </c>
      <c r="U77" s="53" t="str">
        <f t="shared" si="12"/>
        <v/>
      </c>
      <c r="V77" s="53" t="str">
        <f t="shared" si="12"/>
        <v/>
      </c>
      <c r="W77" s="53" t="str">
        <f t="shared" si="12"/>
        <v/>
      </c>
      <c r="X77" s="53" t="str">
        <f t="shared" si="12"/>
        <v/>
      </c>
      <c r="Y77" s="53" t="str">
        <f t="shared" si="12"/>
        <v/>
      </c>
      <c r="Z77" s="53" t="str">
        <f t="shared" si="12"/>
        <v/>
      </c>
      <c r="AA77" s="53" t="str">
        <f t="shared" si="12"/>
        <v/>
      </c>
      <c r="AB77" s="53" t="str">
        <f t="shared" si="12"/>
        <v/>
      </c>
      <c r="AC77" s="53" t="str">
        <f t="shared" si="12"/>
        <v/>
      </c>
      <c r="AD77" s="53" t="str">
        <f t="shared" si="12"/>
        <v/>
      </c>
      <c r="AE77" s="53" t="str">
        <f t="shared" si="12"/>
        <v/>
      </c>
      <c r="AF77" s="53" t="str">
        <f t="shared" si="12"/>
        <v/>
      </c>
      <c r="AG77" s="53" t="str">
        <f t="shared" si="12"/>
        <v/>
      </c>
      <c r="AH77" s="53" t="str">
        <f t="shared" si="12"/>
        <v/>
      </c>
      <c r="AI77" s="53" t="str">
        <f t="shared" si="12"/>
        <v/>
      </c>
      <c r="AJ77" s="53" t="str">
        <f t="shared" si="12"/>
        <v/>
      </c>
      <c r="AK77" s="53" t="str">
        <f t="shared" si="12"/>
        <v/>
      </c>
      <c r="AL77" s="53" t="str">
        <f t="shared" si="12"/>
        <v/>
      </c>
      <c r="AM77" s="53" t="str">
        <f t="shared" si="12"/>
        <v/>
      </c>
      <c r="AN77" s="53" t="str">
        <f t="shared" si="12"/>
        <v/>
      </c>
      <c r="AO77" s="53" t="str">
        <f t="shared" si="12"/>
        <v/>
      </c>
      <c r="AP77" s="53" t="str">
        <f t="shared" si="12"/>
        <v/>
      </c>
      <c r="AQ77" s="53" t="str">
        <f t="shared" si="12"/>
        <v/>
      </c>
    </row>
    <row r="78" spans="1:43" x14ac:dyDescent="0.25">
      <c r="A78" s="36" t="s">
        <v>106</v>
      </c>
      <c r="B78" s="47"/>
      <c r="C78" s="49"/>
      <c r="D78" s="20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</row>
    <row r="79" spans="1:43" x14ac:dyDescent="0.25">
      <c r="A79" s="158" t="s">
        <v>116</v>
      </c>
      <c r="C79" s="34"/>
      <c r="D79" s="20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</row>
    <row r="80" spans="1:43" x14ac:dyDescent="0.25">
      <c r="A80" s="158" t="s">
        <v>126</v>
      </c>
      <c r="C80" s="34"/>
      <c r="D80" s="20"/>
      <c r="E80" s="53" t="str">
        <f t="shared" ref="E80:AQ80" si="13">IFERROR(E78/E79,"")</f>
        <v/>
      </c>
      <c r="F80" s="53" t="str">
        <f t="shared" si="13"/>
        <v/>
      </c>
      <c r="G80" s="53" t="str">
        <f t="shared" si="13"/>
        <v/>
      </c>
      <c r="H80" s="53" t="str">
        <f t="shared" si="13"/>
        <v/>
      </c>
      <c r="I80" s="53" t="str">
        <f t="shared" si="13"/>
        <v/>
      </c>
      <c r="J80" s="53" t="str">
        <f t="shared" si="13"/>
        <v/>
      </c>
      <c r="K80" s="53" t="str">
        <f t="shared" si="13"/>
        <v/>
      </c>
      <c r="L80" s="53" t="str">
        <f t="shared" si="13"/>
        <v/>
      </c>
      <c r="M80" s="53" t="str">
        <f t="shared" si="13"/>
        <v/>
      </c>
      <c r="N80" s="53" t="str">
        <f t="shared" si="13"/>
        <v/>
      </c>
      <c r="O80" s="53" t="str">
        <f t="shared" si="13"/>
        <v/>
      </c>
      <c r="P80" s="53" t="str">
        <f t="shared" si="13"/>
        <v/>
      </c>
      <c r="Q80" s="53" t="str">
        <f t="shared" si="13"/>
        <v/>
      </c>
      <c r="R80" s="53" t="str">
        <f t="shared" si="13"/>
        <v/>
      </c>
      <c r="S80" s="53" t="str">
        <f t="shared" si="13"/>
        <v/>
      </c>
      <c r="T80" s="53" t="str">
        <f t="shared" si="13"/>
        <v/>
      </c>
      <c r="U80" s="53" t="str">
        <f t="shared" si="13"/>
        <v/>
      </c>
      <c r="V80" s="53" t="str">
        <f t="shared" si="13"/>
        <v/>
      </c>
      <c r="W80" s="53" t="str">
        <f t="shared" si="13"/>
        <v/>
      </c>
      <c r="X80" s="53" t="str">
        <f t="shared" si="13"/>
        <v/>
      </c>
      <c r="Y80" s="53" t="str">
        <f t="shared" si="13"/>
        <v/>
      </c>
      <c r="Z80" s="53" t="str">
        <f t="shared" si="13"/>
        <v/>
      </c>
      <c r="AA80" s="53" t="str">
        <f t="shared" si="13"/>
        <v/>
      </c>
      <c r="AB80" s="53" t="str">
        <f t="shared" si="13"/>
        <v/>
      </c>
      <c r="AC80" s="53" t="str">
        <f t="shared" si="13"/>
        <v/>
      </c>
      <c r="AD80" s="53" t="str">
        <f t="shared" si="13"/>
        <v/>
      </c>
      <c r="AE80" s="53" t="str">
        <f t="shared" si="13"/>
        <v/>
      </c>
      <c r="AF80" s="53" t="str">
        <f t="shared" si="13"/>
        <v/>
      </c>
      <c r="AG80" s="53" t="str">
        <f t="shared" si="13"/>
        <v/>
      </c>
      <c r="AH80" s="53" t="str">
        <f t="shared" si="13"/>
        <v/>
      </c>
      <c r="AI80" s="53" t="str">
        <f t="shared" si="13"/>
        <v/>
      </c>
      <c r="AJ80" s="53" t="str">
        <f t="shared" si="13"/>
        <v/>
      </c>
      <c r="AK80" s="53" t="str">
        <f t="shared" si="13"/>
        <v/>
      </c>
      <c r="AL80" s="53" t="str">
        <f t="shared" si="13"/>
        <v/>
      </c>
      <c r="AM80" s="53" t="str">
        <f t="shared" si="13"/>
        <v/>
      </c>
      <c r="AN80" s="53" t="str">
        <f t="shared" si="13"/>
        <v/>
      </c>
      <c r="AO80" s="53" t="str">
        <f t="shared" si="13"/>
        <v/>
      </c>
      <c r="AP80" s="53" t="str">
        <f t="shared" si="13"/>
        <v/>
      </c>
      <c r="AQ80" s="53" t="str">
        <f t="shared" si="13"/>
        <v/>
      </c>
    </row>
    <row r="81" spans="1:43" x14ac:dyDescent="0.25">
      <c r="A81" s="36" t="s">
        <v>107</v>
      </c>
      <c r="B81" s="47"/>
      <c r="C81" s="49"/>
      <c r="D81" s="20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</row>
    <row r="82" spans="1:43" x14ac:dyDescent="0.25">
      <c r="A82" s="158" t="s">
        <v>117</v>
      </c>
      <c r="C82" s="34"/>
      <c r="D82" s="20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</row>
    <row r="83" spans="1:43" x14ac:dyDescent="0.25">
      <c r="A83" s="158" t="s">
        <v>127</v>
      </c>
      <c r="C83" s="34"/>
      <c r="D83" s="20"/>
      <c r="E83" s="53" t="str">
        <f t="shared" ref="E83:AQ83" si="14">IFERROR(E81/E82,"")</f>
        <v/>
      </c>
      <c r="F83" s="53" t="str">
        <f t="shared" si="14"/>
        <v/>
      </c>
      <c r="G83" s="53" t="str">
        <f t="shared" si="14"/>
        <v/>
      </c>
      <c r="H83" s="53" t="str">
        <f t="shared" si="14"/>
        <v/>
      </c>
      <c r="I83" s="53" t="str">
        <f t="shared" si="14"/>
        <v/>
      </c>
      <c r="J83" s="53" t="str">
        <f t="shared" si="14"/>
        <v/>
      </c>
      <c r="K83" s="53" t="str">
        <f t="shared" si="14"/>
        <v/>
      </c>
      <c r="L83" s="53" t="str">
        <f t="shared" si="14"/>
        <v/>
      </c>
      <c r="M83" s="53" t="str">
        <f t="shared" si="14"/>
        <v/>
      </c>
      <c r="N83" s="53" t="str">
        <f t="shared" si="14"/>
        <v/>
      </c>
      <c r="O83" s="53" t="str">
        <f t="shared" si="14"/>
        <v/>
      </c>
      <c r="P83" s="53" t="str">
        <f t="shared" si="14"/>
        <v/>
      </c>
      <c r="Q83" s="53" t="str">
        <f t="shared" si="14"/>
        <v/>
      </c>
      <c r="R83" s="53" t="str">
        <f t="shared" si="14"/>
        <v/>
      </c>
      <c r="S83" s="53" t="str">
        <f t="shared" si="14"/>
        <v/>
      </c>
      <c r="T83" s="53" t="str">
        <f t="shared" si="14"/>
        <v/>
      </c>
      <c r="U83" s="53" t="str">
        <f t="shared" si="14"/>
        <v/>
      </c>
      <c r="V83" s="53" t="str">
        <f t="shared" si="14"/>
        <v/>
      </c>
      <c r="W83" s="53" t="str">
        <f t="shared" si="14"/>
        <v/>
      </c>
      <c r="X83" s="53" t="str">
        <f t="shared" si="14"/>
        <v/>
      </c>
      <c r="Y83" s="53" t="str">
        <f t="shared" si="14"/>
        <v/>
      </c>
      <c r="Z83" s="53" t="str">
        <f t="shared" si="14"/>
        <v/>
      </c>
      <c r="AA83" s="53" t="str">
        <f t="shared" si="14"/>
        <v/>
      </c>
      <c r="AB83" s="53" t="str">
        <f t="shared" si="14"/>
        <v/>
      </c>
      <c r="AC83" s="53" t="str">
        <f t="shared" si="14"/>
        <v/>
      </c>
      <c r="AD83" s="53" t="str">
        <f t="shared" si="14"/>
        <v/>
      </c>
      <c r="AE83" s="53" t="str">
        <f t="shared" si="14"/>
        <v/>
      </c>
      <c r="AF83" s="53" t="str">
        <f t="shared" si="14"/>
        <v/>
      </c>
      <c r="AG83" s="53" t="str">
        <f t="shared" si="14"/>
        <v/>
      </c>
      <c r="AH83" s="53" t="str">
        <f t="shared" si="14"/>
        <v/>
      </c>
      <c r="AI83" s="53" t="str">
        <f t="shared" si="14"/>
        <v/>
      </c>
      <c r="AJ83" s="53" t="str">
        <f t="shared" si="14"/>
        <v/>
      </c>
      <c r="AK83" s="53" t="str">
        <f t="shared" si="14"/>
        <v/>
      </c>
      <c r="AL83" s="53" t="str">
        <f t="shared" si="14"/>
        <v/>
      </c>
      <c r="AM83" s="53" t="str">
        <f t="shared" si="14"/>
        <v/>
      </c>
      <c r="AN83" s="53" t="str">
        <f t="shared" si="14"/>
        <v/>
      </c>
      <c r="AO83" s="53" t="str">
        <f t="shared" si="14"/>
        <v/>
      </c>
      <c r="AP83" s="53" t="str">
        <f t="shared" si="14"/>
        <v/>
      </c>
      <c r="AQ83" s="53" t="str">
        <f t="shared" si="14"/>
        <v/>
      </c>
    </row>
    <row r="84" spans="1:43" x14ac:dyDescent="0.25">
      <c r="A84" s="36" t="s">
        <v>108</v>
      </c>
      <c r="B84" s="47"/>
      <c r="C84" s="49"/>
      <c r="D84" s="20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</row>
    <row r="85" spans="1:43" x14ac:dyDescent="0.25">
      <c r="A85" s="158" t="s">
        <v>118</v>
      </c>
      <c r="C85" s="34"/>
      <c r="D85" s="20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</row>
    <row r="86" spans="1:43" x14ac:dyDescent="0.25">
      <c r="A86" s="158" t="s">
        <v>128</v>
      </c>
      <c r="C86" s="34"/>
      <c r="D86" s="20"/>
      <c r="E86" s="53" t="str">
        <f t="shared" ref="E86:AQ86" si="15">IFERROR(E84/E85,"")</f>
        <v/>
      </c>
      <c r="F86" s="53" t="str">
        <f t="shared" si="15"/>
        <v/>
      </c>
      <c r="G86" s="53" t="str">
        <f t="shared" si="15"/>
        <v/>
      </c>
      <c r="H86" s="53" t="str">
        <f t="shared" si="15"/>
        <v/>
      </c>
      <c r="I86" s="53" t="str">
        <f t="shared" si="15"/>
        <v/>
      </c>
      <c r="J86" s="53" t="str">
        <f t="shared" si="15"/>
        <v/>
      </c>
      <c r="K86" s="53" t="str">
        <f t="shared" si="15"/>
        <v/>
      </c>
      <c r="L86" s="53" t="str">
        <f t="shared" si="15"/>
        <v/>
      </c>
      <c r="M86" s="53" t="str">
        <f t="shared" si="15"/>
        <v/>
      </c>
      <c r="N86" s="53" t="str">
        <f t="shared" si="15"/>
        <v/>
      </c>
      <c r="O86" s="53" t="str">
        <f t="shared" si="15"/>
        <v/>
      </c>
      <c r="P86" s="53" t="str">
        <f t="shared" si="15"/>
        <v/>
      </c>
      <c r="Q86" s="53" t="str">
        <f t="shared" si="15"/>
        <v/>
      </c>
      <c r="R86" s="53" t="str">
        <f t="shared" si="15"/>
        <v/>
      </c>
      <c r="S86" s="53" t="str">
        <f t="shared" si="15"/>
        <v/>
      </c>
      <c r="T86" s="53" t="str">
        <f t="shared" si="15"/>
        <v/>
      </c>
      <c r="U86" s="53" t="str">
        <f t="shared" si="15"/>
        <v/>
      </c>
      <c r="V86" s="53" t="str">
        <f t="shared" si="15"/>
        <v/>
      </c>
      <c r="W86" s="53" t="str">
        <f t="shared" si="15"/>
        <v/>
      </c>
      <c r="X86" s="53" t="str">
        <f t="shared" si="15"/>
        <v/>
      </c>
      <c r="Y86" s="53" t="str">
        <f t="shared" si="15"/>
        <v/>
      </c>
      <c r="Z86" s="53" t="str">
        <f t="shared" si="15"/>
        <v/>
      </c>
      <c r="AA86" s="53" t="str">
        <f t="shared" si="15"/>
        <v/>
      </c>
      <c r="AB86" s="53" t="str">
        <f t="shared" si="15"/>
        <v/>
      </c>
      <c r="AC86" s="53" t="str">
        <f t="shared" si="15"/>
        <v/>
      </c>
      <c r="AD86" s="53" t="str">
        <f t="shared" si="15"/>
        <v/>
      </c>
      <c r="AE86" s="53" t="str">
        <f t="shared" si="15"/>
        <v/>
      </c>
      <c r="AF86" s="53" t="str">
        <f t="shared" si="15"/>
        <v/>
      </c>
      <c r="AG86" s="53" t="str">
        <f t="shared" si="15"/>
        <v/>
      </c>
      <c r="AH86" s="53" t="str">
        <f t="shared" si="15"/>
        <v/>
      </c>
      <c r="AI86" s="53" t="str">
        <f t="shared" si="15"/>
        <v/>
      </c>
      <c r="AJ86" s="53" t="str">
        <f t="shared" si="15"/>
        <v/>
      </c>
      <c r="AK86" s="53" t="str">
        <f t="shared" si="15"/>
        <v/>
      </c>
      <c r="AL86" s="53" t="str">
        <f t="shared" si="15"/>
        <v/>
      </c>
      <c r="AM86" s="53" t="str">
        <f t="shared" si="15"/>
        <v/>
      </c>
      <c r="AN86" s="53" t="str">
        <f t="shared" si="15"/>
        <v/>
      </c>
      <c r="AO86" s="53" t="str">
        <f t="shared" si="15"/>
        <v/>
      </c>
      <c r="AP86" s="53" t="str">
        <f t="shared" si="15"/>
        <v/>
      </c>
      <c r="AQ86" s="53" t="str">
        <f t="shared" si="15"/>
        <v/>
      </c>
    </row>
    <row r="87" spans="1:43" x14ac:dyDescent="0.25">
      <c r="A87" s="36" t="s">
        <v>109</v>
      </c>
      <c r="B87" s="47"/>
      <c r="C87" s="49"/>
      <c r="D87" s="20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</row>
    <row r="88" spans="1:43" x14ac:dyDescent="0.25">
      <c r="A88" s="158" t="s">
        <v>119</v>
      </c>
      <c r="D88" s="20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</row>
    <row r="89" spans="1:43" x14ac:dyDescent="0.25">
      <c r="A89" s="158" t="s">
        <v>129</v>
      </c>
      <c r="C89" s="3"/>
      <c r="D89" s="20"/>
      <c r="E89" s="53" t="str">
        <f t="shared" ref="E89:AQ89" si="16">IFERROR(E87/E88,"")</f>
        <v/>
      </c>
      <c r="F89" s="53" t="str">
        <f t="shared" si="16"/>
        <v/>
      </c>
      <c r="G89" s="53" t="str">
        <f t="shared" si="16"/>
        <v/>
      </c>
      <c r="H89" s="53" t="str">
        <f t="shared" si="16"/>
        <v/>
      </c>
      <c r="I89" s="53" t="str">
        <f t="shared" si="16"/>
        <v/>
      </c>
      <c r="J89" s="53" t="str">
        <f t="shared" si="16"/>
        <v/>
      </c>
      <c r="K89" s="53" t="str">
        <f t="shared" si="16"/>
        <v/>
      </c>
      <c r="L89" s="53" t="str">
        <f t="shared" si="16"/>
        <v/>
      </c>
      <c r="M89" s="53" t="str">
        <f t="shared" si="16"/>
        <v/>
      </c>
      <c r="N89" s="53" t="str">
        <f t="shared" si="16"/>
        <v/>
      </c>
      <c r="O89" s="53" t="str">
        <f t="shared" si="16"/>
        <v/>
      </c>
      <c r="P89" s="53" t="str">
        <f t="shared" si="16"/>
        <v/>
      </c>
      <c r="Q89" s="53" t="str">
        <f t="shared" si="16"/>
        <v/>
      </c>
      <c r="R89" s="53" t="str">
        <f t="shared" si="16"/>
        <v/>
      </c>
      <c r="S89" s="53" t="str">
        <f t="shared" si="16"/>
        <v/>
      </c>
      <c r="T89" s="53" t="str">
        <f t="shared" si="16"/>
        <v/>
      </c>
      <c r="U89" s="53" t="str">
        <f t="shared" si="16"/>
        <v/>
      </c>
      <c r="V89" s="53" t="str">
        <f t="shared" si="16"/>
        <v/>
      </c>
      <c r="W89" s="53" t="str">
        <f t="shared" si="16"/>
        <v/>
      </c>
      <c r="X89" s="53" t="str">
        <f t="shared" si="16"/>
        <v/>
      </c>
      <c r="Y89" s="53" t="str">
        <f t="shared" si="16"/>
        <v/>
      </c>
      <c r="Z89" s="53" t="str">
        <f t="shared" si="16"/>
        <v/>
      </c>
      <c r="AA89" s="53" t="str">
        <f t="shared" si="16"/>
        <v/>
      </c>
      <c r="AB89" s="53" t="str">
        <f t="shared" si="16"/>
        <v/>
      </c>
      <c r="AC89" s="53" t="str">
        <f t="shared" si="16"/>
        <v/>
      </c>
      <c r="AD89" s="53" t="str">
        <f t="shared" si="16"/>
        <v/>
      </c>
      <c r="AE89" s="53" t="str">
        <f t="shared" si="16"/>
        <v/>
      </c>
      <c r="AF89" s="53" t="str">
        <f t="shared" si="16"/>
        <v/>
      </c>
      <c r="AG89" s="53" t="str">
        <f t="shared" si="16"/>
        <v/>
      </c>
      <c r="AH89" s="53" t="str">
        <f t="shared" si="16"/>
        <v/>
      </c>
      <c r="AI89" s="53" t="str">
        <f t="shared" si="16"/>
        <v/>
      </c>
      <c r="AJ89" s="53" t="str">
        <f t="shared" si="16"/>
        <v/>
      </c>
      <c r="AK89" s="53" t="str">
        <f t="shared" si="16"/>
        <v/>
      </c>
      <c r="AL89" s="53" t="str">
        <f t="shared" si="16"/>
        <v/>
      </c>
      <c r="AM89" s="53" t="str">
        <f t="shared" si="16"/>
        <v/>
      </c>
      <c r="AN89" s="53" t="str">
        <f t="shared" si="16"/>
        <v/>
      </c>
      <c r="AO89" s="53" t="str">
        <f t="shared" si="16"/>
        <v/>
      </c>
      <c r="AP89" s="53" t="str">
        <f t="shared" si="16"/>
        <v/>
      </c>
      <c r="AQ89" s="53" t="str">
        <f t="shared" si="16"/>
        <v/>
      </c>
    </row>
    <row r="90" spans="1:43" x14ac:dyDescent="0.25">
      <c r="A90" s="36" t="s">
        <v>131</v>
      </c>
      <c r="B90" s="47"/>
      <c r="C90" s="20"/>
      <c r="D90" s="20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</row>
    <row r="91" spans="1:43" x14ac:dyDescent="0.25">
      <c r="A91" s="152" t="s">
        <v>130</v>
      </c>
      <c r="B91" s="37" t="str">
        <f>IF(SUM(E91:AQ91)=SUM(E54:AQ54,E57:AQ57,E60:AQ60,E63:AQ63,E66:AQ66,E69:AQ69,E72:AQ72,E75:AQ75,E78:AQ78,E81:AQ81,E84:AQ84,E87:AQ87,E90:AQ90),"součet v pořádku / sum is OK","součet paliva nesedí")</f>
        <v>součet v pořádku / sum is OK</v>
      </c>
      <c r="C91" s="38"/>
      <c r="D91" s="20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</row>
    <row r="92" spans="1:43" x14ac:dyDescent="0.25">
      <c r="A92" s="152"/>
      <c r="D92" s="2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x14ac:dyDescent="0.25">
      <c r="A93" s="155" t="s">
        <v>132</v>
      </c>
      <c r="D93" s="20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</row>
    <row r="94" spans="1:43" s="1" customFormat="1" x14ac:dyDescent="0.25">
      <c r="A94" s="152" t="s">
        <v>183</v>
      </c>
      <c r="C94" s="18"/>
      <c r="D94" s="20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</row>
    <row r="95" spans="1:43" s="1" customFormat="1" x14ac:dyDescent="0.25">
      <c r="A95" s="152"/>
      <c r="C95" s="18"/>
      <c r="D95" s="20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</row>
    <row r="96" spans="1:43" s="1" customFormat="1" x14ac:dyDescent="0.25">
      <c r="A96" s="152" t="s">
        <v>133</v>
      </c>
      <c r="B96" s="19" t="s">
        <v>169</v>
      </c>
      <c r="C96" s="18"/>
      <c r="D96" s="20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</row>
    <row r="97" spans="1:43" s="40" customFormat="1" x14ac:dyDescent="0.25">
      <c r="A97" s="159" t="s">
        <v>134</v>
      </c>
      <c r="B97" s="47"/>
      <c r="C97" s="39"/>
      <c r="D97" s="39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</row>
    <row r="98" spans="1:43" s="40" customFormat="1" x14ac:dyDescent="0.25">
      <c r="A98" s="159" t="s">
        <v>135</v>
      </c>
      <c r="B98" s="47"/>
      <c r="C98" s="39"/>
      <c r="D98" s="39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</row>
    <row r="99" spans="1:43" s="40" customFormat="1" x14ac:dyDescent="0.25">
      <c r="A99" s="159" t="s">
        <v>136</v>
      </c>
      <c r="B99" s="47"/>
      <c r="C99" s="39"/>
      <c r="D99" s="39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</row>
    <row r="100" spans="1:43" s="40" customFormat="1" x14ac:dyDescent="0.25">
      <c r="A100" s="159" t="s">
        <v>137</v>
      </c>
      <c r="B100" s="47"/>
      <c r="C100" s="39"/>
      <c r="D100" s="39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</row>
    <row r="101" spans="1:43" s="40" customFormat="1" x14ac:dyDescent="0.25">
      <c r="A101" s="159" t="s">
        <v>138</v>
      </c>
      <c r="B101" s="47"/>
      <c r="C101" s="39"/>
      <c r="D101" s="39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</row>
    <row r="102" spans="1:43" s="40" customFormat="1" x14ac:dyDescent="0.25">
      <c r="A102" s="159" t="s">
        <v>139</v>
      </c>
      <c r="B102" s="47"/>
      <c r="C102" s="39"/>
      <c r="D102" s="39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</row>
    <row r="103" spans="1:43" s="40" customFormat="1" x14ac:dyDescent="0.25">
      <c r="A103" s="159" t="s">
        <v>140</v>
      </c>
      <c r="B103" s="47"/>
      <c r="C103" s="39"/>
      <c r="D103" s="39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</row>
    <row r="104" spans="1:43" s="40" customFormat="1" x14ac:dyDescent="0.25">
      <c r="A104" s="159" t="s">
        <v>141</v>
      </c>
      <c r="B104" s="47"/>
      <c r="C104" s="39"/>
      <c r="D104" s="39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</row>
    <row r="105" spans="1:43" s="40" customFormat="1" x14ac:dyDescent="0.25">
      <c r="A105" s="159" t="s">
        <v>142</v>
      </c>
      <c r="B105" s="47"/>
      <c r="C105" s="39"/>
      <c r="D105" s="39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</row>
    <row r="106" spans="1:43" s="40" customFormat="1" x14ac:dyDescent="0.25">
      <c r="A106" s="159" t="s">
        <v>143</v>
      </c>
      <c r="B106" s="47"/>
      <c r="C106" s="39"/>
      <c r="D106" s="39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</row>
    <row r="107" spans="1:43" s="40" customFormat="1" x14ac:dyDescent="0.25">
      <c r="A107" s="159" t="s">
        <v>144</v>
      </c>
      <c r="B107" s="47"/>
      <c r="C107" s="39"/>
      <c r="D107" s="39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</row>
    <row r="108" spans="1:43" s="40" customFormat="1" x14ac:dyDescent="0.25">
      <c r="A108" s="159" t="s">
        <v>145</v>
      </c>
      <c r="B108" s="47"/>
      <c r="C108" s="39"/>
      <c r="D108" s="39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</row>
    <row r="109" spans="1:43" s="1" customFormat="1" ht="15" customHeight="1" x14ac:dyDescent="0.25">
      <c r="A109" s="160" t="s">
        <v>146</v>
      </c>
      <c r="B109" s="37" t="str">
        <f>IF(SUM(E109:AQ109)=SUM(E97:AQ108),"součet v pořádku / sum is OK","součet ostatní náklady nesedí")</f>
        <v>součet v pořádku / sum is OK</v>
      </c>
      <c r="C109" s="38"/>
      <c r="D109" s="20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</row>
    <row r="110" spans="1:43" x14ac:dyDescent="0.25">
      <c r="A110" s="21"/>
      <c r="D110" s="20"/>
      <c r="I110" s="41" t="s">
        <v>3</v>
      </c>
      <c r="J110" s="42">
        <v>1663003</v>
      </c>
      <c r="K110" s="24" t="s">
        <v>4</v>
      </c>
    </row>
    <row r="111" spans="1:43" x14ac:dyDescent="0.25">
      <c r="A111" s="152" t="s">
        <v>147</v>
      </c>
    </row>
    <row r="112" spans="1:43" s="1" customFormat="1" x14ac:dyDescent="0.25">
      <c r="A112" s="152" t="s">
        <v>148</v>
      </c>
      <c r="C112" s="18"/>
      <c r="D112" s="18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</row>
    <row r="113" spans="1:43" s="1" customFormat="1" x14ac:dyDescent="0.25">
      <c r="A113" s="152"/>
    </row>
    <row r="114" spans="1:43" s="1" customFormat="1" x14ac:dyDescent="0.25">
      <c r="A114" s="152" t="s">
        <v>149</v>
      </c>
      <c r="C114" s="18"/>
      <c r="D114" s="18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</row>
    <row r="115" spans="1:43" x14ac:dyDescent="0.25">
      <c r="A115" s="21"/>
      <c r="E115" s="43"/>
    </row>
    <row r="116" spans="1:43" x14ac:dyDescent="0.25">
      <c r="A116" s="152" t="s">
        <v>150</v>
      </c>
      <c r="B116" s="19" t="s">
        <v>170</v>
      </c>
    </row>
    <row r="117" spans="1:43" s="40" customFormat="1" x14ac:dyDescent="0.25">
      <c r="A117" s="159" t="s">
        <v>151</v>
      </c>
      <c r="B117" s="47"/>
      <c r="C117" s="39"/>
      <c r="D117" s="39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</row>
    <row r="118" spans="1:43" s="40" customFormat="1" x14ac:dyDescent="0.25">
      <c r="A118" s="159" t="s">
        <v>153</v>
      </c>
      <c r="B118" s="47"/>
      <c r="C118" s="39"/>
      <c r="D118" s="39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</row>
    <row r="119" spans="1:43" s="40" customFormat="1" x14ac:dyDescent="0.25">
      <c r="A119" s="159" t="s">
        <v>154</v>
      </c>
      <c r="B119" s="47"/>
      <c r="C119" s="39"/>
      <c r="D119" s="39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</row>
    <row r="120" spans="1:43" s="40" customFormat="1" x14ac:dyDescent="0.25">
      <c r="A120" s="159" t="s">
        <v>155</v>
      </c>
      <c r="B120" s="47"/>
      <c r="C120" s="39"/>
      <c r="D120" s="39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</row>
    <row r="121" spans="1:43" s="40" customFormat="1" x14ac:dyDescent="0.25">
      <c r="A121" s="159" t="s">
        <v>156</v>
      </c>
      <c r="B121" s="47"/>
      <c r="C121" s="39"/>
      <c r="D121" s="39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</row>
    <row r="122" spans="1:43" s="40" customFormat="1" x14ac:dyDescent="0.25">
      <c r="A122" s="159" t="s">
        <v>157</v>
      </c>
      <c r="B122" s="47"/>
      <c r="C122" s="39"/>
      <c r="D122" s="39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</row>
    <row r="123" spans="1:43" s="40" customFormat="1" x14ac:dyDescent="0.25">
      <c r="A123" s="159" t="s">
        <v>158</v>
      </c>
      <c r="B123" s="47"/>
      <c r="C123" s="39"/>
      <c r="D123" s="39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</row>
    <row r="124" spans="1:43" s="40" customFormat="1" x14ac:dyDescent="0.25">
      <c r="A124" s="159" t="s">
        <v>159</v>
      </c>
      <c r="B124" s="47"/>
      <c r="C124" s="39"/>
      <c r="D124" s="39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</row>
    <row r="125" spans="1:43" s="40" customFormat="1" x14ac:dyDescent="0.25">
      <c r="A125" s="159" t="s">
        <v>160</v>
      </c>
      <c r="B125" s="47"/>
      <c r="C125" s="39"/>
      <c r="D125" s="39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</row>
    <row r="126" spans="1:43" s="40" customFormat="1" x14ac:dyDescent="0.25">
      <c r="A126" s="159" t="s">
        <v>161</v>
      </c>
      <c r="B126" s="47"/>
      <c r="C126" s="39"/>
      <c r="D126" s="39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</row>
    <row r="127" spans="1:43" s="40" customFormat="1" x14ac:dyDescent="0.25">
      <c r="A127" s="159" t="s">
        <v>162</v>
      </c>
      <c r="B127" s="47"/>
      <c r="C127" s="39"/>
      <c r="D127" s="39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</row>
    <row r="128" spans="1:43" s="40" customFormat="1" x14ac:dyDescent="0.25">
      <c r="A128" s="159" t="s">
        <v>163</v>
      </c>
      <c r="B128" s="47"/>
      <c r="C128" s="39"/>
      <c r="D128" s="39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</row>
    <row r="129" spans="1:43" s="1" customFormat="1" x14ac:dyDescent="0.25">
      <c r="A129" s="152" t="s">
        <v>152</v>
      </c>
      <c r="B129" s="44" t="str">
        <f>IF(SUM(E129:AQ129)=SUM(E117:AQ128),"součet v pořádku / sum is OK","součet ostatní tržby nesedí")</f>
        <v>součet v pořádku / sum is OK</v>
      </c>
      <c r="C129" s="18"/>
      <c r="D129" s="18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</row>
    <row r="130" spans="1:43" x14ac:dyDescent="0.25"/>
    <row r="131" spans="1:43" x14ac:dyDescent="0.25"/>
    <row r="132" spans="1:43" x14ac:dyDescent="0.25"/>
    <row r="133" spans="1:43" x14ac:dyDescent="0.25"/>
    <row r="134" spans="1:43" x14ac:dyDescent="0.25"/>
    <row r="135" spans="1:43" x14ac:dyDescent="0.25"/>
    <row r="136" spans="1:43" x14ac:dyDescent="0.25"/>
    <row r="137" spans="1:43" x14ac:dyDescent="0.25"/>
    <row r="139" spans="1:43" hidden="1" x14ac:dyDescent="0.25">
      <c r="A139" s="45"/>
      <c r="C139" s="3"/>
      <c r="D139" s="3"/>
    </row>
    <row r="140" spans="1:43" hidden="1" x14ac:dyDescent="0.25">
      <c r="A140" s="45"/>
      <c r="C140" s="3"/>
      <c r="D140" s="3"/>
    </row>
    <row r="141" spans="1:43" hidden="1" x14ac:dyDescent="0.25">
      <c r="A141" s="45"/>
      <c r="C141" s="3"/>
      <c r="D141" s="3"/>
    </row>
    <row r="142" spans="1:43" x14ac:dyDescent="0.25">
      <c r="C142" s="3"/>
      <c r="D142" s="3"/>
    </row>
    <row r="143" spans="1:43" x14ac:dyDescent="0.25">
      <c r="C143" s="3"/>
      <c r="D143" s="3"/>
    </row>
    <row r="144" spans="1:43" x14ac:dyDescent="0.25">
      <c r="C144" s="3"/>
      <c r="D144" s="3"/>
    </row>
    <row r="145" spans="3:4" x14ac:dyDescent="0.25">
      <c r="C145" s="3"/>
      <c r="D145" s="3"/>
    </row>
    <row r="146" spans="3:4" x14ac:dyDescent="0.25">
      <c r="C146" s="3"/>
      <c r="D146" s="3"/>
    </row>
    <row r="147" spans="3:4" x14ac:dyDescent="0.25">
      <c r="C147" s="3"/>
      <c r="D147" s="3"/>
    </row>
  </sheetData>
  <sheetProtection password="CEA2" sheet="1" insertRows="0"/>
  <mergeCells count="12">
    <mergeCell ref="A1:A3"/>
    <mergeCell ref="B6:H6"/>
    <mergeCell ref="D1:I1"/>
    <mergeCell ref="D2:I2"/>
    <mergeCell ref="D3:I3"/>
    <mergeCell ref="D4:I4"/>
    <mergeCell ref="A4:A5"/>
    <mergeCell ref="E48:F48"/>
    <mergeCell ref="E43:F43"/>
    <mergeCell ref="E44:F44"/>
    <mergeCell ref="E45:F45"/>
    <mergeCell ref="E46:F46"/>
  </mergeCells>
  <conditionalFormatting sqref="E60:AQ61 E57:AQ58 E63:AQ64 E84:AQ85 E87:AQ88 E77:AQ77 E15:AQ15 E91:AQ91 E93:AQ94 E112:AQ112 E54:AQ55">
    <cfRule type="expression" dxfId="98" priority="51">
      <formula>E$14=0</formula>
    </cfRule>
  </conditionalFormatting>
  <conditionalFormatting sqref="E38:AQ38">
    <cfRule type="expression" dxfId="97" priority="52">
      <formula>$B$37=0</formula>
    </cfRule>
  </conditionalFormatting>
  <conditionalFormatting sqref="E50:AQ50">
    <cfRule type="expression" dxfId="96" priority="50">
      <formula>E$13=1</formula>
    </cfRule>
  </conditionalFormatting>
  <conditionalFormatting sqref="E109:AQ109">
    <cfRule type="expression" dxfId="95" priority="49">
      <formula>E$14=0</formula>
    </cfRule>
  </conditionalFormatting>
  <conditionalFormatting sqref="E114:AQ114">
    <cfRule type="expression" dxfId="94" priority="48">
      <formula>E$14=0</formula>
    </cfRule>
  </conditionalFormatting>
  <conditionalFormatting sqref="E126:AQ126 E117:AQ121 E129:AQ129">
    <cfRule type="expression" dxfId="93" priority="47">
      <formula>E$14=0</formula>
    </cfRule>
  </conditionalFormatting>
  <conditionalFormatting sqref="E90:AQ90">
    <cfRule type="expression" dxfId="92" priority="46">
      <formula>E$14=0</formula>
    </cfRule>
  </conditionalFormatting>
  <conditionalFormatting sqref="E56:AQ56">
    <cfRule type="expression" dxfId="91" priority="45">
      <formula>E$14=0</formula>
    </cfRule>
  </conditionalFormatting>
  <conditionalFormatting sqref="E59:AQ59">
    <cfRule type="expression" dxfId="90" priority="44">
      <formula>E$14=0</formula>
    </cfRule>
  </conditionalFormatting>
  <conditionalFormatting sqref="E62:AQ62">
    <cfRule type="expression" dxfId="89" priority="43">
      <formula>E$14=0</formula>
    </cfRule>
  </conditionalFormatting>
  <conditionalFormatting sqref="E65:AQ65">
    <cfRule type="expression" dxfId="88" priority="42">
      <formula>E$14=0</formula>
    </cfRule>
  </conditionalFormatting>
  <conditionalFormatting sqref="E86:AQ86">
    <cfRule type="expression" dxfId="87" priority="41">
      <formula>E$14=0</formula>
    </cfRule>
  </conditionalFormatting>
  <conditionalFormatting sqref="E89:AQ89">
    <cfRule type="expression" dxfId="86" priority="40">
      <formula>E$14=0</formula>
    </cfRule>
  </conditionalFormatting>
  <conditionalFormatting sqref="E97:AQ101 E106:AQ106">
    <cfRule type="expression" dxfId="85" priority="39">
      <formula>E$14=0</formula>
    </cfRule>
  </conditionalFormatting>
  <conditionalFormatting sqref="E66:AQ67">
    <cfRule type="expression" dxfId="84" priority="38">
      <formula>E$14=0</formula>
    </cfRule>
  </conditionalFormatting>
  <conditionalFormatting sqref="E68:AQ68">
    <cfRule type="expression" dxfId="83" priority="37">
      <formula>E$14=0</formula>
    </cfRule>
  </conditionalFormatting>
  <conditionalFormatting sqref="E69:AQ70">
    <cfRule type="expression" dxfId="82" priority="36">
      <formula>E$14=0</formula>
    </cfRule>
  </conditionalFormatting>
  <conditionalFormatting sqref="E71:AQ71">
    <cfRule type="expression" dxfId="81" priority="35">
      <formula>E$14=0</formula>
    </cfRule>
  </conditionalFormatting>
  <conditionalFormatting sqref="E72:AQ73">
    <cfRule type="expression" dxfId="80" priority="34">
      <formula>E$14=0</formula>
    </cfRule>
  </conditionalFormatting>
  <conditionalFormatting sqref="E74:AQ74">
    <cfRule type="expression" dxfId="79" priority="33">
      <formula>E$14=0</formula>
    </cfRule>
  </conditionalFormatting>
  <conditionalFormatting sqref="E75:AQ76">
    <cfRule type="expression" dxfId="78" priority="32">
      <formula>E$14=0</formula>
    </cfRule>
  </conditionalFormatting>
  <conditionalFormatting sqref="E80:AQ80">
    <cfRule type="expression" dxfId="77" priority="30">
      <formula>E$14=0</formula>
    </cfRule>
  </conditionalFormatting>
  <conditionalFormatting sqref="E78:AQ79">
    <cfRule type="expression" dxfId="76" priority="29">
      <formula>E$14=0</formula>
    </cfRule>
  </conditionalFormatting>
  <conditionalFormatting sqref="E83:AQ83">
    <cfRule type="expression" dxfId="75" priority="28">
      <formula>E$14=0</formula>
    </cfRule>
  </conditionalFormatting>
  <conditionalFormatting sqref="E81:AQ82">
    <cfRule type="expression" dxfId="74" priority="27">
      <formula>E$14=0</formula>
    </cfRule>
  </conditionalFormatting>
  <conditionalFormatting sqref="E102:AQ102">
    <cfRule type="expression" dxfId="73" priority="26">
      <formula>E$14=0</formula>
    </cfRule>
  </conditionalFormatting>
  <conditionalFormatting sqref="E103:AQ103">
    <cfRule type="expression" dxfId="72" priority="25">
      <formula>E$14=0</formula>
    </cfRule>
  </conditionalFormatting>
  <conditionalFormatting sqref="E104:AQ104">
    <cfRule type="expression" dxfId="71" priority="24">
      <formula>E$14=0</formula>
    </cfRule>
  </conditionalFormatting>
  <conditionalFormatting sqref="E105:AQ105">
    <cfRule type="expression" dxfId="70" priority="23">
      <formula>E$14=0</formula>
    </cfRule>
  </conditionalFormatting>
  <conditionalFormatting sqref="E122:AQ122">
    <cfRule type="expression" dxfId="69" priority="22">
      <formula>E$14=0</formula>
    </cfRule>
  </conditionalFormatting>
  <conditionalFormatting sqref="E123:AQ123">
    <cfRule type="expression" dxfId="68" priority="21">
      <formula>E$14=0</formula>
    </cfRule>
  </conditionalFormatting>
  <conditionalFormatting sqref="E124:AQ124">
    <cfRule type="expression" dxfId="67" priority="20">
      <formula>E$14=0</formula>
    </cfRule>
  </conditionalFormatting>
  <conditionalFormatting sqref="E125:AQ125">
    <cfRule type="expression" dxfId="66" priority="19">
      <formula>E$14=0</formula>
    </cfRule>
  </conditionalFormatting>
  <conditionalFormatting sqref="E107:AQ107">
    <cfRule type="expression" dxfId="65" priority="4">
      <formula>E$14=0</formula>
    </cfRule>
  </conditionalFormatting>
  <conditionalFormatting sqref="E108:AQ108">
    <cfRule type="expression" dxfId="64" priority="3">
      <formula>E$14=0</formula>
    </cfRule>
  </conditionalFormatting>
  <conditionalFormatting sqref="E127:AQ127">
    <cfRule type="expression" dxfId="63" priority="2">
      <formula>E$14=0</formula>
    </cfRule>
  </conditionalFormatting>
  <conditionalFormatting sqref="E128:AQ128">
    <cfRule type="expression" dxfId="62" priority="1">
      <formula>E$14=0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45"/>
  <sheetViews>
    <sheetView showGridLines="0" zoomScale="85" zoomScaleNormal="85" workbookViewId="0">
      <selection sqref="A1:A3"/>
    </sheetView>
  </sheetViews>
  <sheetFormatPr defaultColWidth="0" defaultRowHeight="15" zeroHeight="1" x14ac:dyDescent="0.25"/>
  <cols>
    <col min="1" max="1" width="125.7109375" style="3" customWidth="1"/>
    <col min="2" max="2" width="39.5703125" style="3" customWidth="1"/>
    <col min="3" max="3" width="14.5703125" style="10" customWidth="1"/>
    <col min="4" max="4" width="12.42578125" style="10" customWidth="1"/>
    <col min="5" max="5" width="13.7109375" style="3" customWidth="1"/>
    <col min="6" max="6" width="13.85546875" style="3" customWidth="1"/>
    <col min="7" max="43" width="13.7109375" style="3" customWidth="1"/>
    <col min="44" max="44" width="2.7109375" style="3" customWidth="1"/>
    <col min="45" max="16384" width="9.140625" style="3" hidden="1"/>
  </cols>
  <sheetData>
    <row r="1" spans="1:43" ht="18" customHeight="1" x14ac:dyDescent="0.25">
      <c r="A1" s="245" t="s">
        <v>185</v>
      </c>
      <c r="B1" s="1" t="s">
        <v>171</v>
      </c>
      <c r="C1" s="2"/>
      <c r="D1" s="250" t="s">
        <v>59</v>
      </c>
      <c r="E1" s="251"/>
      <c r="F1" s="251"/>
      <c r="G1" s="251"/>
      <c r="H1" s="251"/>
      <c r="I1" s="251"/>
    </row>
    <row r="2" spans="1:43" ht="18" customHeight="1" x14ac:dyDescent="0.25">
      <c r="A2" s="246"/>
      <c r="C2" s="4"/>
      <c r="D2" s="250" t="s">
        <v>191</v>
      </c>
      <c r="E2" s="251"/>
      <c r="F2" s="251"/>
      <c r="G2" s="251"/>
      <c r="H2" s="251"/>
      <c r="I2" s="251"/>
    </row>
    <row r="3" spans="1:43" ht="18" customHeight="1" x14ac:dyDescent="0.25">
      <c r="A3" s="246"/>
      <c r="C3" s="5"/>
      <c r="D3" s="250" t="s">
        <v>0</v>
      </c>
      <c r="E3" s="251"/>
      <c r="F3" s="251"/>
      <c r="G3" s="251"/>
      <c r="H3" s="251"/>
      <c r="I3" s="251"/>
    </row>
    <row r="4" spans="1:43" ht="18" customHeight="1" x14ac:dyDescent="0.25">
      <c r="A4" s="253" t="s">
        <v>186</v>
      </c>
      <c r="C4" s="6"/>
      <c r="D4" s="250" t="s">
        <v>1</v>
      </c>
      <c r="E4" s="251"/>
      <c r="F4" s="251"/>
      <c r="G4" s="251"/>
      <c r="H4" s="251"/>
      <c r="I4" s="251"/>
    </row>
    <row r="5" spans="1:43" ht="12.75" customHeight="1" x14ac:dyDescent="0.25">
      <c r="A5" s="253"/>
      <c r="C5" s="7"/>
      <c r="D5" s="141"/>
      <c r="E5" s="141"/>
      <c r="F5" s="141"/>
      <c r="G5" s="141"/>
      <c r="H5" s="141"/>
      <c r="I5" s="141"/>
    </row>
    <row r="6" spans="1:43" x14ac:dyDescent="0.25">
      <c r="A6" s="152" t="s">
        <v>61</v>
      </c>
    </row>
    <row r="7" spans="1:43" x14ac:dyDescent="0.25">
      <c r="A7" s="21" t="s">
        <v>62</v>
      </c>
      <c r="B7" s="14">
        <f>'Investment Scenario'!B8</f>
        <v>0</v>
      </c>
      <c r="C7" s="11"/>
      <c r="D7" s="11"/>
    </row>
    <row r="8" spans="1:43" x14ac:dyDescent="0.25">
      <c r="A8" s="21" t="s">
        <v>63</v>
      </c>
      <c r="B8" s="14">
        <f>'Investment Scenario'!B9</f>
        <v>0</v>
      </c>
      <c r="C8" s="12" t="s">
        <v>172</v>
      </c>
      <c r="D8" s="11"/>
    </row>
    <row r="9" spans="1:43" x14ac:dyDescent="0.25">
      <c r="A9" s="21" t="s">
        <v>64</v>
      </c>
      <c r="B9" s="14">
        <f>'Investment Scenario'!B10</f>
        <v>0</v>
      </c>
      <c r="C9" s="11"/>
      <c r="D9" s="11"/>
    </row>
    <row r="10" spans="1:43" x14ac:dyDescent="0.25">
      <c r="A10" s="153" t="s">
        <v>65</v>
      </c>
      <c r="B10" s="14">
        <f>$B$9+$B$8-1</f>
        <v>-1</v>
      </c>
      <c r="C10" s="11"/>
      <c r="D10" s="11"/>
    </row>
    <row r="11" spans="1:43" x14ac:dyDescent="0.25">
      <c r="A11" s="153" t="s">
        <v>66</v>
      </c>
      <c r="E11" s="15">
        <f>$B$7</f>
        <v>0</v>
      </c>
      <c r="F11" s="15">
        <f>E11+1</f>
        <v>1</v>
      </c>
      <c r="G11" s="15">
        <f>F11+1</f>
        <v>2</v>
      </c>
      <c r="H11" s="15">
        <f>G11+1</f>
        <v>3</v>
      </c>
      <c r="I11" s="15">
        <f>H11+1</f>
        <v>4</v>
      </c>
      <c r="J11" s="15">
        <f>I11+1</f>
        <v>5</v>
      </c>
      <c r="K11" s="15">
        <f t="shared" ref="K11:AQ11" si="0">J11+1</f>
        <v>6</v>
      </c>
      <c r="L11" s="15">
        <f t="shared" si="0"/>
        <v>7</v>
      </c>
      <c r="M11" s="15">
        <f t="shared" si="0"/>
        <v>8</v>
      </c>
      <c r="N11" s="15">
        <f t="shared" si="0"/>
        <v>9</v>
      </c>
      <c r="O11" s="15">
        <f t="shared" si="0"/>
        <v>10</v>
      </c>
      <c r="P11" s="15">
        <f t="shared" si="0"/>
        <v>11</v>
      </c>
      <c r="Q11" s="15">
        <f t="shared" si="0"/>
        <v>12</v>
      </c>
      <c r="R11" s="15">
        <f t="shared" si="0"/>
        <v>13</v>
      </c>
      <c r="S11" s="15">
        <f t="shared" si="0"/>
        <v>14</v>
      </c>
      <c r="T11" s="15">
        <f t="shared" si="0"/>
        <v>15</v>
      </c>
      <c r="U11" s="15">
        <f t="shared" si="0"/>
        <v>16</v>
      </c>
      <c r="V11" s="15">
        <f t="shared" si="0"/>
        <v>17</v>
      </c>
      <c r="W11" s="15">
        <f t="shared" si="0"/>
        <v>18</v>
      </c>
      <c r="X11" s="15">
        <f t="shared" si="0"/>
        <v>19</v>
      </c>
      <c r="Y11" s="15">
        <f t="shared" si="0"/>
        <v>20</v>
      </c>
      <c r="Z11" s="15">
        <f t="shared" si="0"/>
        <v>21</v>
      </c>
      <c r="AA11" s="15">
        <f t="shared" si="0"/>
        <v>22</v>
      </c>
      <c r="AB11" s="15">
        <f t="shared" si="0"/>
        <v>23</v>
      </c>
      <c r="AC11" s="15">
        <f t="shared" si="0"/>
        <v>24</v>
      </c>
      <c r="AD11" s="15">
        <f t="shared" si="0"/>
        <v>25</v>
      </c>
      <c r="AE11" s="15">
        <f t="shared" si="0"/>
        <v>26</v>
      </c>
      <c r="AF11" s="15">
        <f t="shared" si="0"/>
        <v>27</v>
      </c>
      <c r="AG11" s="15">
        <f t="shared" si="0"/>
        <v>28</v>
      </c>
      <c r="AH11" s="15">
        <f t="shared" si="0"/>
        <v>29</v>
      </c>
      <c r="AI11" s="15">
        <f t="shared" si="0"/>
        <v>30</v>
      </c>
      <c r="AJ11" s="15">
        <f t="shared" si="0"/>
        <v>31</v>
      </c>
      <c r="AK11" s="15">
        <f t="shared" si="0"/>
        <v>32</v>
      </c>
      <c r="AL11" s="15">
        <f t="shared" si="0"/>
        <v>33</v>
      </c>
      <c r="AM11" s="15">
        <f t="shared" si="0"/>
        <v>34</v>
      </c>
      <c r="AN11" s="15">
        <f t="shared" si="0"/>
        <v>35</v>
      </c>
      <c r="AO11" s="15">
        <f t="shared" si="0"/>
        <v>36</v>
      </c>
      <c r="AP11" s="15">
        <f t="shared" si="0"/>
        <v>37</v>
      </c>
      <c r="AQ11" s="15">
        <f t="shared" si="0"/>
        <v>38</v>
      </c>
    </row>
    <row r="12" spans="1:43" x14ac:dyDescent="0.25">
      <c r="A12" s="153" t="s">
        <v>67</v>
      </c>
      <c r="E12" s="16">
        <f>IF(E11&lt;$B$9,0,1)</f>
        <v>1</v>
      </c>
      <c r="F12" s="16">
        <f t="shared" ref="F12:AQ12" si="1">IF(F11&lt;$B$9,0,1)</f>
        <v>1</v>
      </c>
      <c r="G12" s="16">
        <f t="shared" si="1"/>
        <v>1</v>
      </c>
      <c r="H12" s="16">
        <f>IF(H11&lt;$B$9,0,1)</f>
        <v>1</v>
      </c>
      <c r="I12" s="16">
        <f t="shared" si="1"/>
        <v>1</v>
      </c>
      <c r="J12" s="16">
        <f t="shared" si="1"/>
        <v>1</v>
      </c>
      <c r="K12" s="16">
        <f t="shared" si="1"/>
        <v>1</v>
      </c>
      <c r="L12" s="16">
        <f t="shared" si="1"/>
        <v>1</v>
      </c>
      <c r="M12" s="16">
        <f t="shared" si="1"/>
        <v>1</v>
      </c>
      <c r="N12" s="16">
        <f t="shared" si="1"/>
        <v>1</v>
      </c>
      <c r="O12" s="16">
        <f t="shared" si="1"/>
        <v>1</v>
      </c>
      <c r="P12" s="16">
        <f t="shared" si="1"/>
        <v>1</v>
      </c>
      <c r="Q12" s="16">
        <f t="shared" si="1"/>
        <v>1</v>
      </c>
      <c r="R12" s="16">
        <f t="shared" si="1"/>
        <v>1</v>
      </c>
      <c r="S12" s="16">
        <f t="shared" si="1"/>
        <v>1</v>
      </c>
      <c r="T12" s="16">
        <f t="shared" si="1"/>
        <v>1</v>
      </c>
      <c r="U12" s="16">
        <f t="shared" si="1"/>
        <v>1</v>
      </c>
      <c r="V12" s="16">
        <f t="shared" si="1"/>
        <v>1</v>
      </c>
      <c r="W12" s="16">
        <f t="shared" si="1"/>
        <v>1</v>
      </c>
      <c r="X12" s="16">
        <f t="shared" si="1"/>
        <v>1</v>
      </c>
      <c r="Y12" s="16">
        <f t="shared" si="1"/>
        <v>1</v>
      </c>
      <c r="Z12" s="16">
        <f t="shared" si="1"/>
        <v>1</v>
      </c>
      <c r="AA12" s="16">
        <f t="shared" si="1"/>
        <v>1</v>
      </c>
      <c r="AB12" s="16">
        <f t="shared" si="1"/>
        <v>1</v>
      </c>
      <c r="AC12" s="16">
        <f t="shared" si="1"/>
        <v>1</v>
      </c>
      <c r="AD12" s="16">
        <f t="shared" si="1"/>
        <v>1</v>
      </c>
      <c r="AE12" s="16">
        <f t="shared" si="1"/>
        <v>1</v>
      </c>
      <c r="AF12" s="16">
        <f t="shared" si="1"/>
        <v>1</v>
      </c>
      <c r="AG12" s="16">
        <f t="shared" si="1"/>
        <v>1</v>
      </c>
      <c r="AH12" s="16">
        <f t="shared" si="1"/>
        <v>1</v>
      </c>
      <c r="AI12" s="16">
        <f t="shared" si="1"/>
        <v>1</v>
      </c>
      <c r="AJ12" s="16">
        <f t="shared" si="1"/>
        <v>1</v>
      </c>
      <c r="AK12" s="16">
        <f t="shared" si="1"/>
        <v>1</v>
      </c>
      <c r="AL12" s="16">
        <f t="shared" si="1"/>
        <v>1</v>
      </c>
      <c r="AM12" s="16">
        <f t="shared" si="1"/>
        <v>1</v>
      </c>
      <c r="AN12" s="16">
        <f t="shared" si="1"/>
        <v>1</v>
      </c>
      <c r="AO12" s="16">
        <f t="shared" si="1"/>
        <v>1</v>
      </c>
      <c r="AP12" s="16">
        <f t="shared" si="1"/>
        <v>1</v>
      </c>
      <c r="AQ12" s="16">
        <f t="shared" si="1"/>
        <v>1</v>
      </c>
    </row>
    <row r="13" spans="1:43" x14ac:dyDescent="0.25">
      <c r="A13" s="153" t="s">
        <v>68</v>
      </c>
      <c r="E13" s="14">
        <f>IF(SUM($E$12:E12)&gt;$B$8,0,SUM($E$12:E12))</f>
        <v>0</v>
      </c>
      <c r="F13" s="14">
        <f>IF(SUM($E$12:F12)&gt;$B$8,0,SUM($E$12:F12))</f>
        <v>0</v>
      </c>
      <c r="G13" s="14">
        <f>IF(SUM($E$12:G12)&gt;$B$8,0,SUM($E$12:G12))</f>
        <v>0</v>
      </c>
      <c r="H13" s="14">
        <f>IF(SUM($E$12:H12)&gt;$B$8,0,SUM($E$12:H12))</f>
        <v>0</v>
      </c>
      <c r="I13" s="14">
        <f>IF(SUM($E$12:I12)&gt;$B$8,0,SUM($E$12:I12))</f>
        <v>0</v>
      </c>
      <c r="J13" s="14">
        <f>IF(SUM($E$12:J12)&gt;$B$8,0,SUM($E$12:J12))</f>
        <v>0</v>
      </c>
      <c r="K13" s="14">
        <f>IF(SUM($E$12:K12)&gt;$B$8,0,SUM($E$12:K12))</f>
        <v>0</v>
      </c>
      <c r="L13" s="14">
        <f>IF(SUM($E$12:L12)&gt;$B$8,0,SUM($E$12:L12))</f>
        <v>0</v>
      </c>
      <c r="M13" s="14">
        <f>IF(SUM($E$12:M12)&gt;$B$8,0,SUM($E$12:M12))</f>
        <v>0</v>
      </c>
      <c r="N13" s="14">
        <f>IF(SUM($E$12:N12)&gt;$B$8,0,SUM($E$12:N12))</f>
        <v>0</v>
      </c>
      <c r="O13" s="14">
        <f>IF(SUM($E$12:O12)&gt;$B$8,0,SUM($E$12:O12))</f>
        <v>0</v>
      </c>
      <c r="P13" s="14">
        <f>IF(SUM($E$12:P12)&gt;$B$8,0,SUM($E$12:P12))</f>
        <v>0</v>
      </c>
      <c r="Q13" s="14">
        <f>IF(SUM($E$12:Q12)&gt;$B$8,0,SUM($E$12:Q12))</f>
        <v>0</v>
      </c>
      <c r="R13" s="14">
        <f>IF(SUM($E$12:R12)&gt;$B$8,0,SUM($E$12:R12))</f>
        <v>0</v>
      </c>
      <c r="S13" s="14">
        <f>IF(SUM($E$12:S12)&gt;$B$8,0,SUM($E$12:S12))</f>
        <v>0</v>
      </c>
      <c r="T13" s="14">
        <f>IF(SUM($E$12:T12)&gt;$B$8,0,SUM($E$12:T12))</f>
        <v>0</v>
      </c>
      <c r="U13" s="14">
        <f>IF(SUM($E$12:U12)&gt;$B$8,0,SUM($E$12:U12))</f>
        <v>0</v>
      </c>
      <c r="V13" s="14">
        <f>IF(SUM($E$12:V12)&gt;$B$8,0,SUM($E$12:V12))</f>
        <v>0</v>
      </c>
      <c r="W13" s="14">
        <f>IF(SUM($E$12:W12)&gt;$B$8,0,SUM($E$12:W12))</f>
        <v>0</v>
      </c>
      <c r="X13" s="14">
        <f>IF(SUM($E$12:X12)&gt;$B$8,0,SUM($E$12:X12))</f>
        <v>0</v>
      </c>
      <c r="Y13" s="14">
        <f>IF(SUM($E$12:Y12)&gt;$B$8,0,SUM($E$12:Y12))</f>
        <v>0</v>
      </c>
      <c r="Z13" s="14">
        <f>IF(SUM($E$12:Z12)&gt;$B$8,0,SUM($E$12:Z12))</f>
        <v>0</v>
      </c>
      <c r="AA13" s="14">
        <f>IF(SUM($E$12:AA12)&gt;$B$8,0,SUM($E$12:AA12))</f>
        <v>0</v>
      </c>
      <c r="AB13" s="14">
        <f>IF(SUM($E$12:AB12)&gt;$B$8,0,SUM($E$12:AB12))</f>
        <v>0</v>
      </c>
      <c r="AC13" s="14">
        <f>IF(SUM($E$12:AC12)&gt;$B$8,0,SUM($E$12:AC12))</f>
        <v>0</v>
      </c>
      <c r="AD13" s="14">
        <f>IF(SUM($E$12:AD12)&gt;$B$8,0,SUM($E$12:AD12))</f>
        <v>0</v>
      </c>
      <c r="AE13" s="14">
        <f>IF(SUM($E$12:AE12)&gt;$B$8,0,SUM($E$12:AE12))</f>
        <v>0</v>
      </c>
      <c r="AF13" s="14">
        <f>IF(SUM($E$12:AF12)&gt;$B$8,0,SUM($E$12:AF12))</f>
        <v>0</v>
      </c>
      <c r="AG13" s="14">
        <f>IF(SUM($E$12:AG12)&gt;$B$8,0,SUM($E$12:AG12))</f>
        <v>0</v>
      </c>
      <c r="AH13" s="14">
        <f>IF(SUM($E$12:AH12)&gt;$B$8,0,SUM($E$12:AH12))</f>
        <v>0</v>
      </c>
      <c r="AI13" s="14">
        <f>IF(SUM($E$12:AI12)&gt;$B$8,0,SUM($E$12:AI12))</f>
        <v>0</v>
      </c>
      <c r="AJ13" s="14">
        <f>IF(SUM($E$12:AJ12)&gt;$B$8,0,SUM($E$12:AJ12))</f>
        <v>0</v>
      </c>
      <c r="AK13" s="14">
        <f>IF(SUM($E$12:AK12)&gt;$B$8,0,SUM($E$12:AK12))</f>
        <v>0</v>
      </c>
      <c r="AL13" s="14">
        <f>IF(SUM($E$12:AL12)&gt;$B$8,0,SUM($E$12:AL12))</f>
        <v>0</v>
      </c>
      <c r="AM13" s="14">
        <f>IF(SUM($E$12:AM12)&gt;$B$8,0,SUM($E$12:AM12))</f>
        <v>0</v>
      </c>
      <c r="AN13" s="14">
        <f>IF(SUM($E$12:AN12)&gt;$B$8,0,SUM($E$12:AN12))</f>
        <v>0</v>
      </c>
      <c r="AO13" s="14">
        <f>IF(SUM($E$12:AO12)&gt;$B$8,0,SUM($E$12:AO12))</f>
        <v>0</v>
      </c>
      <c r="AP13" s="14">
        <f>IF(SUM($E$12:AP12)&gt;$B$8,0,SUM($E$12:AP12))</f>
        <v>0</v>
      </c>
      <c r="AQ13" s="14">
        <f>IF(SUM($E$12:AQ12)&gt;$B$8,0,SUM($E$12:AQ12))</f>
        <v>0</v>
      </c>
    </row>
    <row r="14" spans="1:43" x14ac:dyDescent="0.25">
      <c r="A14" s="21" t="s">
        <v>69</v>
      </c>
      <c r="E14" s="48">
        <f>'Investment Scenario'!E15</f>
        <v>0</v>
      </c>
      <c r="F14" s="48">
        <f>'Investment Scenario'!F15</f>
        <v>0</v>
      </c>
      <c r="G14" s="48">
        <f>'Investment Scenario'!G15</f>
        <v>0</v>
      </c>
      <c r="H14" s="48">
        <f>'Investment Scenario'!H15</f>
        <v>0</v>
      </c>
      <c r="I14" s="48">
        <f>'Investment Scenario'!I15</f>
        <v>0</v>
      </c>
      <c r="J14" s="48">
        <f>'Investment Scenario'!J15</f>
        <v>0</v>
      </c>
      <c r="K14" s="48">
        <f>'Investment Scenario'!K15</f>
        <v>0</v>
      </c>
      <c r="L14" s="48">
        <f>'Investment Scenario'!L15</f>
        <v>0</v>
      </c>
      <c r="M14" s="48">
        <f>'Investment Scenario'!M15</f>
        <v>0</v>
      </c>
      <c r="N14" s="48">
        <f>'Investment Scenario'!N15</f>
        <v>0</v>
      </c>
      <c r="O14" s="48">
        <f>'Investment Scenario'!O15</f>
        <v>0</v>
      </c>
      <c r="P14" s="48">
        <f>'Investment Scenario'!P15</f>
        <v>0</v>
      </c>
      <c r="Q14" s="48">
        <f>'Investment Scenario'!Q15</f>
        <v>0</v>
      </c>
      <c r="R14" s="48">
        <f>'Investment Scenario'!R15</f>
        <v>0</v>
      </c>
      <c r="S14" s="48">
        <f>'Investment Scenario'!S15</f>
        <v>0</v>
      </c>
      <c r="T14" s="48">
        <f>'Investment Scenario'!T15</f>
        <v>0</v>
      </c>
      <c r="U14" s="48">
        <f>'Investment Scenario'!U15</f>
        <v>0</v>
      </c>
      <c r="V14" s="48">
        <f>'Investment Scenario'!V15</f>
        <v>0</v>
      </c>
      <c r="W14" s="48">
        <f>'Investment Scenario'!W15</f>
        <v>0</v>
      </c>
      <c r="X14" s="48">
        <f>'Investment Scenario'!X15</f>
        <v>0</v>
      </c>
      <c r="Y14" s="48">
        <f>'Investment Scenario'!Y15</f>
        <v>0</v>
      </c>
      <c r="Z14" s="48">
        <f>'Investment Scenario'!Z15</f>
        <v>0</v>
      </c>
      <c r="AA14" s="48">
        <f>'Investment Scenario'!AA15</f>
        <v>0</v>
      </c>
      <c r="AB14" s="48">
        <f>'Investment Scenario'!AB15</f>
        <v>0</v>
      </c>
      <c r="AC14" s="48">
        <f>'Investment Scenario'!AC15</f>
        <v>0</v>
      </c>
      <c r="AD14" s="48">
        <f>'Investment Scenario'!AD15</f>
        <v>0</v>
      </c>
      <c r="AE14" s="48">
        <f>'Investment Scenario'!AE15</f>
        <v>0</v>
      </c>
      <c r="AF14" s="48">
        <f>'Investment Scenario'!AF15</f>
        <v>0</v>
      </c>
      <c r="AG14" s="48">
        <f>'Investment Scenario'!AG15</f>
        <v>0</v>
      </c>
      <c r="AH14" s="48">
        <f>'Investment Scenario'!AH15</f>
        <v>0</v>
      </c>
      <c r="AI14" s="48">
        <f>'Investment Scenario'!AI15</f>
        <v>0</v>
      </c>
      <c r="AJ14" s="48">
        <f>'Investment Scenario'!AJ15</f>
        <v>0</v>
      </c>
      <c r="AK14" s="48">
        <f>'Investment Scenario'!AK15</f>
        <v>0</v>
      </c>
      <c r="AL14" s="48">
        <f>'Investment Scenario'!AL15</f>
        <v>0</v>
      </c>
      <c r="AM14" s="48">
        <f>'Investment Scenario'!AM15</f>
        <v>0</v>
      </c>
      <c r="AN14" s="48">
        <f>'Investment Scenario'!AN15</f>
        <v>0</v>
      </c>
      <c r="AO14" s="48">
        <f>'Investment Scenario'!AO15</f>
        <v>0</v>
      </c>
      <c r="AP14" s="48">
        <f>'Investment Scenario'!AP15</f>
        <v>0</v>
      </c>
      <c r="AQ14" s="48">
        <f>'Investment Scenario'!AQ15</f>
        <v>0</v>
      </c>
    </row>
    <row r="15" spans="1:43" x14ac:dyDescent="0.25">
      <c r="A15" s="21" t="s">
        <v>70</v>
      </c>
      <c r="B15" s="237">
        <f>'Investment Scenario'!B16</f>
        <v>0</v>
      </c>
      <c r="C15" s="3"/>
      <c r="D15" s="3"/>
    </row>
    <row r="16" spans="1:43" x14ac:dyDescent="0.25">
      <c r="A16" s="153" t="s">
        <v>71</v>
      </c>
      <c r="B16" s="142">
        <f>'Investment Scenario'!B17</f>
        <v>0.19</v>
      </c>
      <c r="C16" s="3"/>
      <c r="D16" s="3"/>
    </row>
    <row r="17" spans="1:43" x14ac:dyDescent="0.25">
      <c r="A17" s="21"/>
      <c r="C17" s="3"/>
      <c r="D17" s="3"/>
    </row>
    <row r="18" spans="1:43" ht="45" x14ac:dyDescent="0.25">
      <c r="A18" s="154" t="s">
        <v>73</v>
      </c>
      <c r="B18" s="151" t="s">
        <v>190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x14ac:dyDescent="0.25">
      <c r="A19" s="155" t="s">
        <v>210</v>
      </c>
      <c r="B19" s="241"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</row>
    <row r="20" spans="1:43" x14ac:dyDescent="0.25">
      <c r="A20" s="155" t="s">
        <v>208</v>
      </c>
      <c r="B20" s="241"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</row>
    <row r="21" spans="1:43" x14ac:dyDescent="0.25">
      <c r="A21" s="155" t="s">
        <v>75</v>
      </c>
      <c r="B21" s="241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x14ac:dyDescent="0.25">
      <c r="A22" s="155" t="s">
        <v>211</v>
      </c>
      <c r="B22" s="241">
        <v>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</row>
    <row r="23" spans="1:43" x14ac:dyDescent="0.25">
      <c r="A23" s="155" t="s">
        <v>206</v>
      </c>
      <c r="B23" s="241">
        <v>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</row>
    <row r="24" spans="1:43" x14ac:dyDescent="0.25">
      <c r="A24" s="155" t="s">
        <v>77</v>
      </c>
      <c r="B24" s="241"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x14ac:dyDescent="0.25">
      <c r="A25" s="155" t="s">
        <v>212</v>
      </c>
      <c r="B25" s="241">
        <v>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x14ac:dyDescent="0.25">
      <c r="A26" s="155" t="s">
        <v>209</v>
      </c>
      <c r="B26" s="241"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x14ac:dyDescent="0.25">
      <c r="A27" s="155" t="s">
        <v>79</v>
      </c>
      <c r="B27" s="241">
        <v>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x14ac:dyDescent="0.25">
      <c r="A28" s="155" t="s">
        <v>213</v>
      </c>
      <c r="B28" s="241"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x14ac:dyDescent="0.25">
      <c r="A29" s="155" t="s">
        <v>207</v>
      </c>
      <c r="B29" s="241">
        <v>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x14ac:dyDescent="0.25">
      <c r="A30" s="155" t="s">
        <v>81</v>
      </c>
      <c r="B30" s="241">
        <v>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x14ac:dyDescent="0.25">
      <c r="A31" s="152" t="s">
        <v>220</v>
      </c>
      <c r="B31" s="242">
        <f>B20*B21/1000+B26*B27/1000</f>
        <v>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x14ac:dyDescent="0.25">
      <c r="A32" s="152" t="s">
        <v>221</v>
      </c>
      <c r="B32" s="242">
        <f>B23*B24/1000+B29*B30/1000</f>
        <v>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x14ac:dyDescent="0.25">
      <c r="A33" s="2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x14ac:dyDescent="0.25">
      <c r="A34" s="152" t="s">
        <v>84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0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0"/>
      <c r="AO34" s="11"/>
      <c r="AP34" s="11"/>
      <c r="AQ34" s="11"/>
    </row>
    <row r="35" spans="1:43" x14ac:dyDescent="0.25">
      <c r="A35" s="21" t="s">
        <v>85</v>
      </c>
      <c r="B35" s="48">
        <f>'Investment Scenario'!B36</f>
        <v>0</v>
      </c>
      <c r="C35" s="20"/>
      <c r="D35" s="20"/>
      <c r="E35" s="24" t="s">
        <v>2</v>
      </c>
      <c r="V35" s="20"/>
      <c r="W35" s="24" t="s">
        <v>2</v>
      </c>
      <c r="AN35" s="20"/>
      <c r="AO35" s="24" t="s">
        <v>2</v>
      </c>
    </row>
    <row r="36" spans="1:43" x14ac:dyDescent="0.25">
      <c r="A36" s="21" t="s">
        <v>86</v>
      </c>
      <c r="B36" s="48"/>
      <c r="C36" s="25"/>
      <c r="D36" s="25"/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43" x14ac:dyDescent="0.25">
      <c r="A37" s="21" t="s">
        <v>87</v>
      </c>
      <c r="E37" s="48">
        <f>'Investment Scenario'!E38</f>
        <v>0</v>
      </c>
      <c r="F37" s="48">
        <f>'Investment Scenario'!F38</f>
        <v>0</v>
      </c>
      <c r="G37" s="48">
        <f>'Investment Scenario'!G38</f>
        <v>0</v>
      </c>
      <c r="H37" s="48">
        <f>'Investment Scenario'!H38</f>
        <v>0</v>
      </c>
      <c r="I37" s="48">
        <f>'Investment Scenario'!I38</f>
        <v>0</v>
      </c>
      <c r="J37" s="48">
        <f>'Investment Scenario'!J38</f>
        <v>0</v>
      </c>
      <c r="K37" s="48">
        <f>'Investment Scenario'!K38</f>
        <v>0</v>
      </c>
      <c r="L37" s="48">
        <f>'Investment Scenario'!L38</f>
        <v>0</v>
      </c>
      <c r="M37" s="48">
        <f>'Investment Scenario'!M38</f>
        <v>0</v>
      </c>
      <c r="N37" s="48">
        <f>'Investment Scenario'!N38</f>
        <v>0</v>
      </c>
      <c r="O37" s="48">
        <f>'Investment Scenario'!O38</f>
        <v>0</v>
      </c>
      <c r="P37" s="48">
        <f>'Investment Scenario'!P38</f>
        <v>0</v>
      </c>
      <c r="Q37" s="48">
        <f>'Investment Scenario'!Q38</f>
        <v>0</v>
      </c>
      <c r="R37" s="48">
        <f>'Investment Scenario'!R38</f>
        <v>0</v>
      </c>
      <c r="S37" s="48">
        <f>'Investment Scenario'!S38</f>
        <v>0</v>
      </c>
      <c r="T37" s="48">
        <f>'Investment Scenario'!T38</f>
        <v>0</v>
      </c>
      <c r="U37" s="48">
        <f>'Investment Scenario'!U38</f>
        <v>0</v>
      </c>
      <c r="V37" s="48">
        <f>'Investment Scenario'!V38</f>
        <v>0</v>
      </c>
      <c r="W37" s="48">
        <f>'Investment Scenario'!W38</f>
        <v>0</v>
      </c>
      <c r="X37" s="48">
        <f>'Investment Scenario'!X38</f>
        <v>0</v>
      </c>
      <c r="Y37" s="48">
        <f>'Investment Scenario'!Y38</f>
        <v>0</v>
      </c>
      <c r="Z37" s="48">
        <f>'Investment Scenario'!Z38</f>
        <v>0</v>
      </c>
      <c r="AA37" s="48">
        <f>'Investment Scenario'!AA38</f>
        <v>0</v>
      </c>
      <c r="AB37" s="48">
        <f>'Investment Scenario'!AB38</f>
        <v>0</v>
      </c>
      <c r="AC37" s="48">
        <f>'Investment Scenario'!AC38</f>
        <v>0</v>
      </c>
      <c r="AD37" s="48">
        <f>'Investment Scenario'!AD38</f>
        <v>0</v>
      </c>
      <c r="AE37" s="48">
        <f>'Investment Scenario'!AE38</f>
        <v>0</v>
      </c>
      <c r="AF37" s="48">
        <f>'Investment Scenario'!AF38</f>
        <v>0</v>
      </c>
      <c r="AG37" s="48">
        <f>'Investment Scenario'!AG38</f>
        <v>0</v>
      </c>
      <c r="AH37" s="48">
        <f>'Investment Scenario'!AH38</f>
        <v>0</v>
      </c>
      <c r="AI37" s="48">
        <f>'Investment Scenario'!AI38</f>
        <v>0</v>
      </c>
      <c r="AJ37" s="48">
        <f>'Investment Scenario'!AJ38</f>
        <v>0</v>
      </c>
      <c r="AK37" s="48">
        <f>'Investment Scenario'!AK38</f>
        <v>0</v>
      </c>
      <c r="AL37" s="48">
        <f>'Investment Scenario'!AL38</f>
        <v>0</v>
      </c>
      <c r="AM37" s="48">
        <f>'Investment Scenario'!AM38</f>
        <v>0</v>
      </c>
      <c r="AN37" s="48">
        <f>'Investment Scenario'!AN38</f>
        <v>0</v>
      </c>
      <c r="AO37" s="48">
        <f>'Investment Scenario'!AO38</f>
        <v>0</v>
      </c>
      <c r="AP37" s="48">
        <f>'Investment Scenario'!AP38</f>
        <v>0</v>
      </c>
      <c r="AQ37" s="48">
        <f>'Investment Scenario'!AQ38</f>
        <v>0</v>
      </c>
    </row>
    <row r="38" spans="1:43" x14ac:dyDescent="0.25">
      <c r="A38" s="21" t="s">
        <v>88</v>
      </c>
      <c r="B38" s="28" t="str">
        <f>IF(SUM(E38:AQ38)=B36*(B46),"součet v pořádku / sum is OK","součet v řádku nesedí")</f>
        <v>součet v pořádku / sum is OK</v>
      </c>
      <c r="C38" s="140"/>
      <c r="E38" s="46">
        <f>$B$36*(E48)</f>
        <v>0</v>
      </c>
      <c r="F38" s="46">
        <f>$B$36*(F48)</f>
        <v>0</v>
      </c>
      <c r="G38" s="46">
        <f>$B$36*(G48)</f>
        <v>0</v>
      </c>
      <c r="H38" s="46">
        <f t="shared" ref="H38:AQ38" si="2">$B$36*(H48)</f>
        <v>0</v>
      </c>
      <c r="I38" s="46">
        <f t="shared" si="2"/>
        <v>0</v>
      </c>
      <c r="J38" s="46">
        <f t="shared" si="2"/>
        <v>0</v>
      </c>
      <c r="K38" s="46">
        <f t="shared" si="2"/>
        <v>0</v>
      </c>
      <c r="L38" s="46">
        <f t="shared" si="2"/>
        <v>0</v>
      </c>
      <c r="M38" s="46">
        <f t="shared" si="2"/>
        <v>0</v>
      </c>
      <c r="N38" s="46">
        <f t="shared" si="2"/>
        <v>0</v>
      </c>
      <c r="O38" s="46">
        <f t="shared" si="2"/>
        <v>0</v>
      </c>
      <c r="P38" s="46">
        <f t="shared" si="2"/>
        <v>0</v>
      </c>
      <c r="Q38" s="46">
        <f t="shared" si="2"/>
        <v>0</v>
      </c>
      <c r="R38" s="46">
        <f t="shared" si="2"/>
        <v>0</v>
      </c>
      <c r="S38" s="46">
        <f t="shared" si="2"/>
        <v>0</v>
      </c>
      <c r="T38" s="46">
        <f t="shared" si="2"/>
        <v>0</v>
      </c>
      <c r="U38" s="46">
        <f t="shared" si="2"/>
        <v>0</v>
      </c>
      <c r="V38" s="46">
        <f t="shared" si="2"/>
        <v>0</v>
      </c>
      <c r="W38" s="46">
        <f t="shared" si="2"/>
        <v>0</v>
      </c>
      <c r="X38" s="46">
        <f t="shared" si="2"/>
        <v>0</v>
      </c>
      <c r="Y38" s="46">
        <f t="shared" si="2"/>
        <v>0</v>
      </c>
      <c r="Z38" s="46">
        <f t="shared" si="2"/>
        <v>0</v>
      </c>
      <c r="AA38" s="46">
        <f t="shared" si="2"/>
        <v>0</v>
      </c>
      <c r="AB38" s="46">
        <f t="shared" si="2"/>
        <v>0</v>
      </c>
      <c r="AC38" s="46">
        <f t="shared" si="2"/>
        <v>0</v>
      </c>
      <c r="AD38" s="46">
        <f t="shared" si="2"/>
        <v>0</v>
      </c>
      <c r="AE38" s="46">
        <f t="shared" si="2"/>
        <v>0</v>
      </c>
      <c r="AF38" s="46">
        <f t="shared" si="2"/>
        <v>0</v>
      </c>
      <c r="AG38" s="46">
        <f t="shared" si="2"/>
        <v>0</v>
      </c>
      <c r="AH38" s="46">
        <f t="shared" si="2"/>
        <v>0</v>
      </c>
      <c r="AI38" s="46">
        <f t="shared" si="2"/>
        <v>0</v>
      </c>
      <c r="AJ38" s="46">
        <f t="shared" si="2"/>
        <v>0</v>
      </c>
      <c r="AK38" s="46">
        <f t="shared" si="2"/>
        <v>0</v>
      </c>
      <c r="AL38" s="46">
        <f t="shared" si="2"/>
        <v>0</v>
      </c>
      <c r="AM38" s="46">
        <f t="shared" si="2"/>
        <v>0</v>
      </c>
      <c r="AN38" s="46">
        <f t="shared" si="2"/>
        <v>0</v>
      </c>
      <c r="AO38" s="46">
        <f t="shared" si="2"/>
        <v>0</v>
      </c>
      <c r="AP38" s="46">
        <f t="shared" si="2"/>
        <v>0</v>
      </c>
      <c r="AQ38" s="46">
        <f t="shared" si="2"/>
        <v>0</v>
      </c>
    </row>
    <row r="39" spans="1:43" x14ac:dyDescent="0.25">
      <c r="A39" s="21" t="s">
        <v>89</v>
      </c>
      <c r="B39" s="28" t="str">
        <f>IFERROR(IF(SUM(E39:AQ39)=SUM(E38:AQ38),"součet v pořádku / sum is OK","součet v řádku nesedí"),"Chyba: pravděpodobně není zadána Odpisová doba na ř. 47")</f>
        <v>Chyba: pravděpodobně není zadána Odpisová doba na ř. 47</v>
      </c>
      <c r="C39" s="140"/>
      <c r="E39" s="46"/>
      <c r="F39" s="46" t="e">
        <f>IF(SUM($E$39:E39)&gt;SUM($E$38:F38),0,IF((SUM($E$39:E39)+E39)&gt;SUM($E$38:F38),SUM($E$38:E38)-SUM($E$39:E39),E39+E38/$B$47))</f>
        <v>#DIV/0!</v>
      </c>
      <c r="G39" s="46" t="e">
        <f>IF(SUM($E$39:F39)&gt;SUM($E$38:G38),0,IF((SUM($E$39:F39)+F39)&gt;SUM($E$38:G38),SUM($E$38:F38)-SUM($E$39:F39),F39+F38/$B$47))</f>
        <v>#DIV/0!</v>
      </c>
      <c r="H39" s="46" t="e">
        <f>IF(SUM($E$39:G39)&gt;SUM($E$38:H38),0,IF((SUM($E$39:G39)+G39)&gt;SUM($E$38:H38),SUM($E$38:G38)-SUM($E$39:G39),G39+G38/$B$47))</f>
        <v>#DIV/0!</v>
      </c>
      <c r="I39" s="46" t="e">
        <f>IF(SUM($E$39:H39)&gt;SUM($E$38:I38),0,IF((SUM($E$39:H39)+H39)&gt;SUM($E$38:I38),SUM($E$38:H38)-SUM($E$39:H39),H39+H38/$B$47))</f>
        <v>#DIV/0!</v>
      </c>
      <c r="J39" s="46" t="e">
        <f>IF(SUM($E$39:I39)&gt;SUM($E$38:J38),0,IF((SUM($E$39:I39)+I39)&gt;SUM($E$38:J38),SUM($E$38:I38)-SUM($E$39:I39),I39+I38/$B$47))</f>
        <v>#DIV/0!</v>
      </c>
      <c r="K39" s="46" t="e">
        <f>IF(SUM($E$39:J39)&gt;SUM($E$38:K38),0,IF((SUM($E$39:J39)+J39)&gt;SUM($E$38:K38),SUM($E$38:J38)-SUM($E$39:J39),J39+J38/$B$47))</f>
        <v>#DIV/0!</v>
      </c>
      <c r="L39" s="46" t="e">
        <f>IF(SUM($E$39:K39)&gt;SUM($E$38:L38),0,IF((SUM($E$39:K39)+K39)&gt;SUM($E$38:L38),SUM($E$38:K38)-SUM($E$39:K39),K39+K38/$B$47))</f>
        <v>#DIV/0!</v>
      </c>
      <c r="M39" s="46" t="e">
        <f>IF(SUM($E$39:L39)&gt;SUM($E$38:M38),0,IF((SUM($E$39:L39)+L39)&gt;SUM($E$38:M38),SUM($E$38:L38)-SUM($E$39:L39),L39+L38/$B$47))</f>
        <v>#DIV/0!</v>
      </c>
      <c r="N39" s="46" t="e">
        <f>IF(SUM($E$39:M39)&gt;SUM($E$38:N38),0,IF((SUM($E$39:M39)+M39)&gt;SUM($E$38:N38),SUM($E$38:M38)-SUM($E$39:M39),M39+M38/$B$47))</f>
        <v>#DIV/0!</v>
      </c>
      <c r="O39" s="46" t="e">
        <f>IF(SUM($E$39:N39)&gt;SUM($E$38:O38),0,IF((SUM($E$39:N39)+N39)&gt;SUM($E$38:O38),SUM($E$38:N38)-SUM($E$39:N39),N39+N38/$B$47))</f>
        <v>#DIV/0!</v>
      </c>
      <c r="P39" s="46" t="e">
        <f>IF(SUM($E$39:O39)&gt;SUM($E$38:P38),0,IF((SUM($E$39:O39)+O39)&gt;SUM($E$38:P38),SUM($E$38:O38)-SUM($E$39:O39),O39+O38/$B$47))</f>
        <v>#DIV/0!</v>
      </c>
      <c r="Q39" s="46" t="e">
        <f>IF(SUM($E$39:P39)&gt;SUM($E$38:Q38),0,IF((SUM($E$39:P39)+P39)&gt;SUM($E$38:Q38),SUM($E$38:P38)-SUM($E$39:P39),P39+P38/$B$47))</f>
        <v>#DIV/0!</v>
      </c>
      <c r="R39" s="46" t="e">
        <f>IF(SUM($E$39:Q39)&gt;SUM($E$38:R38),0,IF((SUM($E$39:Q39)+Q39)&gt;SUM($E$38:R38),SUM($E$38:Q38)-SUM($E$39:Q39),Q39+Q38/$B$47))</f>
        <v>#DIV/0!</v>
      </c>
      <c r="S39" s="46" t="e">
        <f>IF(SUM($E$39:R39)&gt;SUM($E$38:S38),0,IF((SUM($E$39:R39)+R39)&gt;SUM($E$38:S38),SUM($E$38:R38)-SUM($E$39:R39),R39+R38/$B$47))</f>
        <v>#DIV/0!</v>
      </c>
      <c r="T39" s="46" t="e">
        <f>IF(SUM($E$39:S39)&gt;SUM($E$38:T38),0,IF((SUM($E$39:S39)+S39)&gt;SUM($E$38:T38),SUM($E$38:S38)-SUM($E$39:S39),S39+S38/$B$47))</f>
        <v>#DIV/0!</v>
      </c>
      <c r="U39" s="46" t="e">
        <f>IF(SUM($E$39:T39)&gt;SUM($E$38:U38),0,IF((SUM($E$39:T39)+T39)&gt;SUM($E$38:U38),SUM($E$38:T38)-SUM($E$39:T39),T39+T38/$B$47))</f>
        <v>#DIV/0!</v>
      </c>
      <c r="V39" s="46" t="e">
        <f>IF(SUM($E$39:U39)&gt;SUM($E$38:V38),0,IF((SUM($E$39:U39)+U39)&gt;SUM($E$38:V38),SUM($E$38:U38)-SUM($E$39:U39),U39+U38/$B$47))</f>
        <v>#DIV/0!</v>
      </c>
      <c r="W39" s="46" t="e">
        <f>IF(SUM($E$39:V39)&gt;SUM($E$38:W38),0,IF((SUM($E$39:V39)+V39)&gt;SUM($E$38:W38),SUM($E$38:V38)-SUM($E$39:V39),V39+V38/$B$47))</f>
        <v>#DIV/0!</v>
      </c>
      <c r="X39" s="46" t="e">
        <f>IF(SUM($E$39:W39)&gt;SUM($E$38:X38),0,IF((SUM($E$39:W39)+W39)&gt;SUM($E$38:X38),SUM($E$38:W38)-SUM($E$39:W39),W39+W38/$B$47))</f>
        <v>#DIV/0!</v>
      </c>
      <c r="Y39" s="46" t="e">
        <f>IF(SUM($E$39:X39)&gt;SUM($E$38:Y38),0,IF((SUM($E$39:X39)+X39)&gt;SUM($E$38:Y38),SUM($E$38:X38)-SUM($E$39:X39),X39+X38/$B$47))</f>
        <v>#DIV/0!</v>
      </c>
      <c r="Z39" s="46" t="e">
        <f>IF(SUM($E$39:Y39)&gt;SUM($E$38:Z38),0,IF((SUM($E$39:Y39)+Y39)&gt;SUM($E$38:Z38),SUM($E$38:Y38)-SUM($E$39:Y39),Y39+Y38/$B$47))</f>
        <v>#DIV/0!</v>
      </c>
      <c r="AA39" s="46" t="e">
        <f>IF(SUM($E$39:Z39)&gt;SUM($E$38:AA38),0,IF((SUM($E$39:Z39)+Z39)&gt;SUM($E$38:AA38),SUM($E$38:Z38)-SUM($E$39:Z39),Z39+Z38/$B$47))</f>
        <v>#DIV/0!</v>
      </c>
      <c r="AB39" s="46" t="e">
        <f>IF(SUM($E$39:AA39)&gt;SUM($E$38:AB38),0,IF((SUM($E$39:AA39)+AA39)&gt;SUM($E$38:AB38),SUM($E$38:AA38)-SUM($E$39:AA39),AA39+AA38/$B$47))</f>
        <v>#DIV/0!</v>
      </c>
      <c r="AC39" s="46" t="e">
        <f>IF(SUM($E$39:AB39)&gt;SUM($E$38:AC38),0,IF((SUM($E$39:AB39)+AB39)&gt;SUM($E$38:AC38),SUM($E$38:AB38)-SUM($E$39:AB39),AB39+AB38/$B$47))</f>
        <v>#DIV/0!</v>
      </c>
      <c r="AD39" s="46" t="e">
        <f>IF(SUM($E$39:AC39)&gt;SUM($E$38:AD38),0,IF((SUM($E$39:AC39)+AC39)&gt;SUM($E$38:AD38),SUM($E$38:AC38)-SUM($E$39:AC39),AC39+AC38/$B$47))</f>
        <v>#DIV/0!</v>
      </c>
      <c r="AE39" s="46" t="e">
        <f>IF(SUM($E$39:AD39)&gt;SUM($E$38:AE38),0,IF((SUM($E$39:AD39)+AD39)&gt;SUM($E$38:AE38),SUM($E$38:AD38)-SUM($E$39:AD39),AD39+AD38/$B$47))</f>
        <v>#DIV/0!</v>
      </c>
      <c r="AF39" s="46" t="e">
        <f>IF(SUM($E$39:AE39)&gt;SUM($E$38:AF38),0,IF((SUM($E$39:AE39)+AE39)&gt;SUM($E$38:AF38),SUM($E$38:AE38)-SUM($E$39:AE39),AE39+AE38/$B$47))</f>
        <v>#DIV/0!</v>
      </c>
      <c r="AG39" s="46" t="e">
        <f>IF(SUM($E$39:AF39)&gt;SUM($E$38:AG38),0,IF((SUM($E$39:AF39)+AF39)&gt;SUM($E$38:AG38),SUM($E$38:AF38)-SUM($E$39:AF39),AF39+AF38/$B$47))</f>
        <v>#DIV/0!</v>
      </c>
      <c r="AH39" s="46" t="e">
        <f>IF(SUM($E$39:AG39)&gt;SUM($E$38:AH38),0,IF((SUM($E$39:AG39)+AG39)&gt;SUM($E$38:AH38),SUM($E$38:AG38)-SUM($E$39:AG39),AG39+AG38/$B$47))</f>
        <v>#DIV/0!</v>
      </c>
      <c r="AI39" s="46" t="e">
        <f>IF(SUM($E$39:AH39)&gt;SUM($E$38:AI38),0,IF((SUM($E$39:AH39)+AH39)&gt;SUM($E$38:AI38),SUM($E$38:AH38)-SUM($E$39:AH39),AH39+AH38/$B$47))</f>
        <v>#DIV/0!</v>
      </c>
      <c r="AJ39" s="46" t="e">
        <f>IF(SUM($E$39:AI39)&gt;SUM($E$38:AJ38),0,IF((SUM($E$39:AI39)+AI39)&gt;SUM($E$38:AJ38),SUM($E$38:AI38)-SUM($E$39:AI39),AI39+AI38/$B$47))</f>
        <v>#DIV/0!</v>
      </c>
      <c r="AK39" s="46" t="e">
        <f>IF(SUM($E$39:AJ39)&gt;SUM($E$38:AK38),0,IF((SUM($E$39:AJ39)+AJ39)&gt;SUM($E$38:AK38),SUM($E$38:AJ38)-SUM($E$39:AJ39),AJ39+AJ38/$B$47))</f>
        <v>#DIV/0!</v>
      </c>
      <c r="AL39" s="46" t="e">
        <f>IF(SUM($E$39:AK39)&gt;SUM($E$38:AL38),0,IF((SUM($E$39:AK39)+AK39)&gt;SUM($E$38:AL38),SUM($E$38:AK38)-SUM($E$39:AK39),AK39+AK38/$B$47))</f>
        <v>#DIV/0!</v>
      </c>
      <c r="AM39" s="46" t="e">
        <f>IF(SUM($E$39:AL39)&gt;SUM($E$38:AM38),0,IF((SUM($E$39:AL39)+AL39)&gt;SUM($E$38:AM38),SUM($E$38:AL38)-SUM($E$39:AL39),AL39+AL38/$B$47))</f>
        <v>#DIV/0!</v>
      </c>
      <c r="AN39" s="46" t="e">
        <f>IF(SUM($E$39:AM39)&gt;SUM($E$38:AN38),0,IF((SUM($E$39:AM39)+AM39)&gt;SUM($E$38:AN38),SUM($E$38:AM38)-SUM($E$39:AM39),AM39+AM38/$B$47))</f>
        <v>#DIV/0!</v>
      </c>
      <c r="AO39" s="46" t="e">
        <f>IF(SUM($E$39:AN39)&gt;SUM($E$38:AO38),0,IF((SUM($E$39:AN39)+AN39)&gt;SUM($E$38:AO38),SUM($E$38:AN38)-SUM($E$39:AN39),AN39+AN38/$B$47))</f>
        <v>#DIV/0!</v>
      </c>
      <c r="AP39" s="46" t="e">
        <f>IF(SUM($E$39:AO39)&gt;SUM($E$38:AP38),0,IF((SUM($E$39:AO39)+AO39)&gt;SUM($E$38:AP38),SUM($E$38:AO38)-SUM($E$39:AO39),AO39+AO38/$B$47))</f>
        <v>#DIV/0!</v>
      </c>
      <c r="AQ39" s="46" t="e">
        <f>IF(SUM($E$39:AP39)&gt;SUM($E$38:AQ38),0,IF((SUM($E$39:AP39)+AP39)&gt;SUM($E$38:AQ38),SUM($E$38:AP38)-SUM($E$39:AP39),AP39+AP38/$B$47))</f>
        <v>#DIV/0!</v>
      </c>
    </row>
    <row r="40" spans="1:43" x14ac:dyDescent="0.25">
      <c r="A40" s="21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x14ac:dyDescent="0.25">
      <c r="A41" s="152" t="s">
        <v>90</v>
      </c>
    </row>
    <row r="42" spans="1:43" x14ac:dyDescent="0.25">
      <c r="A42" s="155" t="s">
        <v>214</v>
      </c>
      <c r="B42" s="47"/>
      <c r="E42" s="243" t="e">
        <f>B42/$B$15</f>
        <v>#DIV/0!</v>
      </c>
      <c r="F42" s="244"/>
      <c r="G42" s="3" t="s">
        <v>204</v>
      </c>
    </row>
    <row r="43" spans="1:43" x14ac:dyDescent="0.25">
      <c r="A43" s="155" t="s">
        <v>218</v>
      </c>
      <c r="B43" s="47"/>
      <c r="E43" s="243" t="e">
        <f>B43/$B$15</f>
        <v>#DIV/0!</v>
      </c>
      <c r="F43" s="244"/>
      <c r="G43" s="3" t="s">
        <v>204</v>
      </c>
    </row>
    <row r="44" spans="1:43" x14ac:dyDescent="0.25">
      <c r="A44" s="155" t="s">
        <v>219</v>
      </c>
      <c r="B44" s="47"/>
      <c r="E44" s="243" t="e">
        <f>B44/$B$15</f>
        <v>#DIV/0!</v>
      </c>
      <c r="F44" s="244"/>
      <c r="G44" s="3" t="s">
        <v>204</v>
      </c>
    </row>
    <row r="45" spans="1:43" x14ac:dyDescent="0.25">
      <c r="A45" s="155"/>
      <c r="B45" s="31" t="str">
        <f>IF(B44&lt;=0.03*B43,"výdaje na TDI jsou v pořádku / sum is OK","TDI nad 3% realizace")</f>
        <v>výdaje na TDI jsou v pořádku / sum is OK</v>
      </c>
    </row>
    <row r="46" spans="1:43" x14ac:dyDescent="0.25">
      <c r="A46" s="230" t="s">
        <v>180</v>
      </c>
      <c r="B46" s="23">
        <f>B43+B44</f>
        <v>0</v>
      </c>
      <c r="C46" s="30"/>
      <c r="D46" s="30"/>
      <c r="E46" s="243" t="e">
        <f>B46/$B$15</f>
        <v>#DIV/0!</v>
      </c>
      <c r="F46" s="244"/>
      <c r="G46" s="3" t="s">
        <v>204</v>
      </c>
    </row>
    <row r="47" spans="1:43" x14ac:dyDescent="0.25">
      <c r="A47" s="155" t="s">
        <v>91</v>
      </c>
      <c r="B47" s="14">
        <f>'Investment Scenario'!B49</f>
        <v>0</v>
      </c>
      <c r="C47" s="20"/>
      <c r="D47" s="20"/>
      <c r="E47" s="24"/>
    </row>
    <row r="48" spans="1:43" s="1" customFormat="1" x14ac:dyDescent="0.25">
      <c r="A48" s="152" t="s">
        <v>181</v>
      </c>
      <c r="B48" s="31" t="str">
        <f>IF(SUM(E48:AQ48)=B46,"součet v pořádku / sum is OK","součet v řádku nesedí")</f>
        <v>součet v pořádku / sum is OK</v>
      </c>
      <c r="C48" s="18"/>
      <c r="D48" s="32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</row>
    <row r="49" spans="1:43" x14ac:dyDescent="0.25">
      <c r="A49" s="21"/>
      <c r="D49" s="20"/>
    </row>
    <row r="50" spans="1:43" x14ac:dyDescent="0.25">
      <c r="A50" s="154" t="s">
        <v>92</v>
      </c>
      <c r="D50" s="20"/>
    </row>
    <row r="51" spans="1:43" s="33" customFormat="1" x14ac:dyDescent="0.25">
      <c r="A51" s="156" t="s">
        <v>93</v>
      </c>
      <c r="B51" s="19" t="s">
        <v>173</v>
      </c>
      <c r="C51" s="19" t="s">
        <v>174</v>
      </c>
      <c r="D51" s="20"/>
    </row>
    <row r="52" spans="1:43" x14ac:dyDescent="0.25">
      <c r="A52" s="155" t="s">
        <v>205</v>
      </c>
      <c r="B52" s="47"/>
      <c r="C52" s="49"/>
      <c r="D52" s="20"/>
      <c r="E52" s="47"/>
      <c r="F52" s="47"/>
      <c r="G52" s="47"/>
      <c r="H52" s="47"/>
      <c r="I52" s="47"/>
      <c r="J52" s="52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</row>
    <row r="53" spans="1:43" x14ac:dyDescent="0.25">
      <c r="A53" s="157" t="s">
        <v>95</v>
      </c>
      <c r="C53" s="34"/>
      <c r="D53" s="20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</row>
    <row r="54" spans="1:43" x14ac:dyDescent="0.25">
      <c r="A54" s="157" t="s">
        <v>96</v>
      </c>
      <c r="C54" s="34"/>
      <c r="D54" s="20"/>
      <c r="E54" s="53" t="str">
        <f>IFERROR(E52/E53,"")</f>
        <v/>
      </c>
      <c r="F54" s="53" t="str">
        <f t="shared" ref="F54:AQ54" si="3">IFERROR(F52/F53,"")</f>
        <v/>
      </c>
      <c r="G54" s="53" t="str">
        <f t="shared" si="3"/>
        <v/>
      </c>
      <c r="H54" s="53" t="str">
        <f t="shared" si="3"/>
        <v/>
      </c>
      <c r="I54" s="53" t="str">
        <f t="shared" si="3"/>
        <v/>
      </c>
      <c r="J54" s="53" t="str">
        <f t="shared" si="3"/>
        <v/>
      </c>
      <c r="K54" s="53" t="str">
        <f t="shared" si="3"/>
        <v/>
      </c>
      <c r="L54" s="53" t="str">
        <f t="shared" si="3"/>
        <v/>
      </c>
      <c r="M54" s="53" t="str">
        <f t="shared" si="3"/>
        <v/>
      </c>
      <c r="N54" s="53" t="str">
        <f t="shared" si="3"/>
        <v/>
      </c>
      <c r="O54" s="53" t="str">
        <f t="shared" si="3"/>
        <v/>
      </c>
      <c r="P54" s="53" t="str">
        <f t="shared" si="3"/>
        <v/>
      </c>
      <c r="Q54" s="53" t="str">
        <f t="shared" si="3"/>
        <v/>
      </c>
      <c r="R54" s="53" t="str">
        <f t="shared" si="3"/>
        <v/>
      </c>
      <c r="S54" s="53" t="str">
        <f t="shared" si="3"/>
        <v/>
      </c>
      <c r="T54" s="53" t="str">
        <f t="shared" si="3"/>
        <v/>
      </c>
      <c r="U54" s="53" t="str">
        <f t="shared" si="3"/>
        <v/>
      </c>
      <c r="V54" s="53" t="str">
        <f t="shared" si="3"/>
        <v/>
      </c>
      <c r="W54" s="53" t="str">
        <f t="shared" si="3"/>
        <v/>
      </c>
      <c r="X54" s="53" t="str">
        <f t="shared" si="3"/>
        <v/>
      </c>
      <c r="Y54" s="53" t="str">
        <f t="shared" si="3"/>
        <v/>
      </c>
      <c r="Z54" s="53" t="str">
        <f t="shared" si="3"/>
        <v/>
      </c>
      <c r="AA54" s="53" t="str">
        <f t="shared" si="3"/>
        <v/>
      </c>
      <c r="AB54" s="53" t="str">
        <f t="shared" si="3"/>
        <v/>
      </c>
      <c r="AC54" s="53" t="str">
        <f t="shared" si="3"/>
        <v/>
      </c>
      <c r="AD54" s="53" t="str">
        <f t="shared" si="3"/>
        <v/>
      </c>
      <c r="AE54" s="53" t="str">
        <f t="shared" si="3"/>
        <v/>
      </c>
      <c r="AF54" s="53" t="str">
        <f t="shared" si="3"/>
        <v/>
      </c>
      <c r="AG54" s="53" t="str">
        <f t="shared" si="3"/>
        <v/>
      </c>
      <c r="AH54" s="53" t="str">
        <f t="shared" si="3"/>
        <v/>
      </c>
      <c r="AI54" s="53" t="str">
        <f t="shared" si="3"/>
        <v/>
      </c>
      <c r="AJ54" s="53" t="str">
        <f t="shared" si="3"/>
        <v/>
      </c>
      <c r="AK54" s="53" t="str">
        <f t="shared" si="3"/>
        <v/>
      </c>
      <c r="AL54" s="53" t="str">
        <f t="shared" si="3"/>
        <v/>
      </c>
      <c r="AM54" s="53" t="str">
        <f t="shared" si="3"/>
        <v/>
      </c>
      <c r="AN54" s="53" t="str">
        <f t="shared" si="3"/>
        <v/>
      </c>
      <c r="AO54" s="53" t="str">
        <f t="shared" si="3"/>
        <v/>
      </c>
      <c r="AP54" s="53" t="str">
        <f t="shared" si="3"/>
        <v/>
      </c>
      <c r="AQ54" s="53" t="str">
        <f t="shared" si="3"/>
        <v/>
      </c>
    </row>
    <row r="55" spans="1:43" x14ac:dyDescent="0.25">
      <c r="A55" s="36" t="s">
        <v>99</v>
      </c>
      <c r="B55" s="47"/>
      <c r="C55" s="49"/>
      <c r="D55" s="20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</row>
    <row r="56" spans="1:43" x14ac:dyDescent="0.25">
      <c r="A56" s="158" t="s">
        <v>97</v>
      </c>
      <c r="C56" s="34"/>
      <c r="D56" s="20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</row>
    <row r="57" spans="1:43" x14ac:dyDescent="0.25">
      <c r="A57" s="158" t="s">
        <v>98</v>
      </c>
      <c r="C57" s="34"/>
      <c r="D57" s="20"/>
      <c r="E57" s="53" t="str">
        <f t="shared" ref="E57:AQ57" si="4">IFERROR(E55/E56,"")</f>
        <v/>
      </c>
      <c r="F57" s="53" t="str">
        <f t="shared" si="4"/>
        <v/>
      </c>
      <c r="G57" s="53" t="str">
        <f t="shared" si="4"/>
        <v/>
      </c>
      <c r="H57" s="53" t="str">
        <f t="shared" si="4"/>
        <v/>
      </c>
      <c r="I57" s="53" t="str">
        <f t="shared" si="4"/>
        <v/>
      </c>
      <c r="J57" s="53" t="str">
        <f t="shared" si="4"/>
        <v/>
      </c>
      <c r="K57" s="53" t="str">
        <f t="shared" si="4"/>
        <v/>
      </c>
      <c r="L57" s="53" t="str">
        <f t="shared" si="4"/>
        <v/>
      </c>
      <c r="M57" s="53" t="str">
        <f t="shared" si="4"/>
        <v/>
      </c>
      <c r="N57" s="53" t="str">
        <f t="shared" si="4"/>
        <v/>
      </c>
      <c r="O57" s="53" t="str">
        <f t="shared" si="4"/>
        <v/>
      </c>
      <c r="P57" s="53" t="str">
        <f t="shared" si="4"/>
        <v/>
      </c>
      <c r="Q57" s="53" t="str">
        <f t="shared" si="4"/>
        <v/>
      </c>
      <c r="R57" s="53" t="str">
        <f t="shared" si="4"/>
        <v/>
      </c>
      <c r="S57" s="53" t="str">
        <f t="shared" si="4"/>
        <v/>
      </c>
      <c r="T57" s="53" t="str">
        <f t="shared" si="4"/>
        <v/>
      </c>
      <c r="U57" s="53" t="str">
        <f t="shared" si="4"/>
        <v/>
      </c>
      <c r="V57" s="53" t="str">
        <f t="shared" si="4"/>
        <v/>
      </c>
      <c r="W57" s="53" t="str">
        <f t="shared" si="4"/>
        <v/>
      </c>
      <c r="X57" s="53" t="str">
        <f t="shared" si="4"/>
        <v/>
      </c>
      <c r="Y57" s="53" t="str">
        <f t="shared" si="4"/>
        <v/>
      </c>
      <c r="Z57" s="53" t="str">
        <f t="shared" si="4"/>
        <v/>
      </c>
      <c r="AA57" s="53" t="str">
        <f t="shared" si="4"/>
        <v/>
      </c>
      <c r="AB57" s="53" t="str">
        <f t="shared" si="4"/>
        <v/>
      </c>
      <c r="AC57" s="53" t="str">
        <f t="shared" si="4"/>
        <v/>
      </c>
      <c r="AD57" s="53" t="str">
        <f t="shared" si="4"/>
        <v/>
      </c>
      <c r="AE57" s="53" t="str">
        <f t="shared" si="4"/>
        <v/>
      </c>
      <c r="AF57" s="53" t="str">
        <f t="shared" si="4"/>
        <v/>
      </c>
      <c r="AG57" s="53" t="str">
        <f t="shared" si="4"/>
        <v/>
      </c>
      <c r="AH57" s="53" t="str">
        <f t="shared" si="4"/>
        <v/>
      </c>
      <c r="AI57" s="53" t="str">
        <f t="shared" si="4"/>
        <v/>
      </c>
      <c r="AJ57" s="53" t="str">
        <f t="shared" si="4"/>
        <v/>
      </c>
      <c r="AK57" s="53" t="str">
        <f t="shared" si="4"/>
        <v/>
      </c>
      <c r="AL57" s="53" t="str">
        <f t="shared" si="4"/>
        <v/>
      </c>
      <c r="AM57" s="53" t="str">
        <f t="shared" si="4"/>
        <v/>
      </c>
      <c r="AN57" s="53" t="str">
        <f t="shared" si="4"/>
        <v/>
      </c>
      <c r="AO57" s="53" t="str">
        <f t="shared" si="4"/>
        <v/>
      </c>
      <c r="AP57" s="53" t="str">
        <f t="shared" si="4"/>
        <v/>
      </c>
      <c r="AQ57" s="53" t="str">
        <f t="shared" si="4"/>
        <v/>
      </c>
    </row>
    <row r="58" spans="1:43" x14ac:dyDescent="0.25">
      <c r="A58" s="36" t="s">
        <v>100</v>
      </c>
      <c r="B58" s="47"/>
      <c r="C58" s="49"/>
      <c r="D58" s="20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</row>
    <row r="59" spans="1:43" x14ac:dyDescent="0.25">
      <c r="A59" s="158" t="s">
        <v>110</v>
      </c>
      <c r="C59" s="34"/>
      <c r="D59" s="20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</row>
    <row r="60" spans="1:43" x14ac:dyDescent="0.25">
      <c r="A60" s="158" t="s">
        <v>120</v>
      </c>
      <c r="C60" s="34"/>
      <c r="D60" s="20"/>
      <c r="E60" s="53" t="str">
        <f t="shared" ref="E60:AQ60" si="5">IFERROR(E58/E59,"")</f>
        <v/>
      </c>
      <c r="F60" s="53" t="str">
        <f t="shared" si="5"/>
        <v/>
      </c>
      <c r="G60" s="53" t="str">
        <f t="shared" si="5"/>
        <v/>
      </c>
      <c r="H60" s="53" t="str">
        <f t="shared" si="5"/>
        <v/>
      </c>
      <c r="I60" s="53" t="str">
        <f t="shared" si="5"/>
        <v/>
      </c>
      <c r="J60" s="53" t="str">
        <f t="shared" si="5"/>
        <v/>
      </c>
      <c r="K60" s="53" t="str">
        <f t="shared" si="5"/>
        <v/>
      </c>
      <c r="L60" s="53" t="str">
        <f t="shared" si="5"/>
        <v/>
      </c>
      <c r="M60" s="53" t="str">
        <f t="shared" si="5"/>
        <v/>
      </c>
      <c r="N60" s="53" t="str">
        <f t="shared" si="5"/>
        <v/>
      </c>
      <c r="O60" s="53" t="str">
        <f t="shared" si="5"/>
        <v/>
      </c>
      <c r="P60" s="53" t="str">
        <f t="shared" si="5"/>
        <v/>
      </c>
      <c r="Q60" s="53" t="str">
        <f t="shared" si="5"/>
        <v/>
      </c>
      <c r="R60" s="53" t="str">
        <f t="shared" si="5"/>
        <v/>
      </c>
      <c r="S60" s="53" t="str">
        <f t="shared" si="5"/>
        <v/>
      </c>
      <c r="T60" s="53" t="str">
        <f t="shared" si="5"/>
        <v/>
      </c>
      <c r="U60" s="53" t="str">
        <f t="shared" si="5"/>
        <v/>
      </c>
      <c r="V60" s="53" t="str">
        <f t="shared" si="5"/>
        <v/>
      </c>
      <c r="W60" s="53" t="str">
        <f t="shared" si="5"/>
        <v/>
      </c>
      <c r="X60" s="53" t="str">
        <f t="shared" si="5"/>
        <v/>
      </c>
      <c r="Y60" s="53" t="str">
        <f t="shared" si="5"/>
        <v/>
      </c>
      <c r="Z60" s="53" t="str">
        <f t="shared" si="5"/>
        <v/>
      </c>
      <c r="AA60" s="53" t="str">
        <f t="shared" si="5"/>
        <v/>
      </c>
      <c r="AB60" s="53" t="str">
        <f t="shared" si="5"/>
        <v/>
      </c>
      <c r="AC60" s="53" t="str">
        <f t="shared" si="5"/>
        <v/>
      </c>
      <c r="AD60" s="53" t="str">
        <f t="shared" si="5"/>
        <v/>
      </c>
      <c r="AE60" s="53" t="str">
        <f t="shared" si="5"/>
        <v/>
      </c>
      <c r="AF60" s="53" t="str">
        <f t="shared" si="5"/>
        <v/>
      </c>
      <c r="AG60" s="53" t="str">
        <f t="shared" si="5"/>
        <v/>
      </c>
      <c r="AH60" s="53" t="str">
        <f t="shared" si="5"/>
        <v/>
      </c>
      <c r="AI60" s="53" t="str">
        <f t="shared" si="5"/>
        <v/>
      </c>
      <c r="AJ60" s="53" t="str">
        <f t="shared" si="5"/>
        <v/>
      </c>
      <c r="AK60" s="53" t="str">
        <f t="shared" si="5"/>
        <v/>
      </c>
      <c r="AL60" s="53" t="str">
        <f t="shared" si="5"/>
        <v/>
      </c>
      <c r="AM60" s="53" t="str">
        <f t="shared" si="5"/>
        <v/>
      </c>
      <c r="AN60" s="53" t="str">
        <f t="shared" si="5"/>
        <v/>
      </c>
      <c r="AO60" s="53" t="str">
        <f t="shared" si="5"/>
        <v/>
      </c>
      <c r="AP60" s="53" t="str">
        <f t="shared" si="5"/>
        <v/>
      </c>
      <c r="AQ60" s="53" t="str">
        <f t="shared" si="5"/>
        <v/>
      </c>
    </row>
    <row r="61" spans="1:43" x14ac:dyDescent="0.25">
      <c r="A61" s="36" t="s">
        <v>101</v>
      </c>
      <c r="B61" s="47"/>
      <c r="C61" s="49"/>
      <c r="D61" s="20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</row>
    <row r="62" spans="1:43" x14ac:dyDescent="0.25">
      <c r="A62" s="158" t="s">
        <v>111</v>
      </c>
      <c r="C62" s="34"/>
      <c r="D62" s="20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</row>
    <row r="63" spans="1:43" x14ac:dyDescent="0.25">
      <c r="A63" s="158" t="s">
        <v>121</v>
      </c>
      <c r="C63" s="34"/>
      <c r="D63" s="20"/>
      <c r="E63" s="53" t="str">
        <f t="shared" ref="E63:AQ63" si="6">IFERROR(E61/E62,"")</f>
        <v/>
      </c>
      <c r="F63" s="53" t="str">
        <f t="shared" si="6"/>
        <v/>
      </c>
      <c r="G63" s="53" t="str">
        <f t="shared" si="6"/>
        <v/>
      </c>
      <c r="H63" s="53" t="str">
        <f t="shared" si="6"/>
        <v/>
      </c>
      <c r="I63" s="53" t="str">
        <f t="shared" si="6"/>
        <v/>
      </c>
      <c r="J63" s="53" t="str">
        <f t="shared" si="6"/>
        <v/>
      </c>
      <c r="K63" s="53" t="str">
        <f t="shared" si="6"/>
        <v/>
      </c>
      <c r="L63" s="53" t="str">
        <f t="shared" si="6"/>
        <v/>
      </c>
      <c r="M63" s="53" t="str">
        <f t="shared" si="6"/>
        <v/>
      </c>
      <c r="N63" s="53" t="str">
        <f t="shared" si="6"/>
        <v/>
      </c>
      <c r="O63" s="53" t="str">
        <f t="shared" si="6"/>
        <v/>
      </c>
      <c r="P63" s="53" t="str">
        <f t="shared" si="6"/>
        <v/>
      </c>
      <c r="Q63" s="53" t="str">
        <f t="shared" si="6"/>
        <v/>
      </c>
      <c r="R63" s="53" t="str">
        <f t="shared" si="6"/>
        <v/>
      </c>
      <c r="S63" s="53" t="str">
        <f t="shared" si="6"/>
        <v/>
      </c>
      <c r="T63" s="53" t="str">
        <f t="shared" si="6"/>
        <v/>
      </c>
      <c r="U63" s="53" t="str">
        <f t="shared" si="6"/>
        <v/>
      </c>
      <c r="V63" s="53" t="str">
        <f t="shared" si="6"/>
        <v/>
      </c>
      <c r="W63" s="53" t="str">
        <f t="shared" si="6"/>
        <v/>
      </c>
      <c r="X63" s="53" t="str">
        <f t="shared" si="6"/>
        <v/>
      </c>
      <c r="Y63" s="53" t="str">
        <f t="shared" si="6"/>
        <v/>
      </c>
      <c r="Z63" s="53" t="str">
        <f t="shared" si="6"/>
        <v/>
      </c>
      <c r="AA63" s="53" t="str">
        <f t="shared" si="6"/>
        <v/>
      </c>
      <c r="AB63" s="53" t="str">
        <f t="shared" si="6"/>
        <v/>
      </c>
      <c r="AC63" s="53" t="str">
        <f t="shared" si="6"/>
        <v/>
      </c>
      <c r="AD63" s="53" t="str">
        <f t="shared" si="6"/>
        <v/>
      </c>
      <c r="AE63" s="53" t="str">
        <f t="shared" si="6"/>
        <v/>
      </c>
      <c r="AF63" s="53" t="str">
        <f t="shared" si="6"/>
        <v/>
      </c>
      <c r="AG63" s="53" t="str">
        <f t="shared" si="6"/>
        <v/>
      </c>
      <c r="AH63" s="53" t="str">
        <f t="shared" si="6"/>
        <v/>
      </c>
      <c r="AI63" s="53" t="str">
        <f t="shared" si="6"/>
        <v/>
      </c>
      <c r="AJ63" s="53" t="str">
        <f t="shared" si="6"/>
        <v/>
      </c>
      <c r="AK63" s="53" t="str">
        <f t="shared" si="6"/>
        <v/>
      </c>
      <c r="AL63" s="53" t="str">
        <f t="shared" si="6"/>
        <v/>
      </c>
      <c r="AM63" s="53" t="str">
        <f t="shared" si="6"/>
        <v/>
      </c>
      <c r="AN63" s="53" t="str">
        <f t="shared" si="6"/>
        <v/>
      </c>
      <c r="AO63" s="53" t="str">
        <f t="shared" si="6"/>
        <v/>
      </c>
      <c r="AP63" s="53" t="str">
        <f t="shared" si="6"/>
        <v/>
      </c>
      <c r="AQ63" s="53" t="str">
        <f t="shared" si="6"/>
        <v/>
      </c>
    </row>
    <row r="64" spans="1:43" x14ac:dyDescent="0.25">
      <c r="A64" s="36" t="s">
        <v>102</v>
      </c>
      <c r="B64" s="47"/>
      <c r="C64" s="49"/>
      <c r="D64" s="20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</row>
    <row r="65" spans="1:43" x14ac:dyDescent="0.25">
      <c r="A65" s="158" t="s">
        <v>112</v>
      </c>
      <c r="C65" s="34"/>
      <c r="D65" s="20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</row>
    <row r="66" spans="1:43" x14ac:dyDescent="0.25">
      <c r="A66" s="158" t="s">
        <v>122</v>
      </c>
      <c r="C66" s="34"/>
      <c r="D66" s="20"/>
      <c r="E66" s="53" t="str">
        <f t="shared" ref="E66:AQ66" si="7">IFERROR(E64/E65,"")</f>
        <v/>
      </c>
      <c r="F66" s="53" t="str">
        <f t="shared" si="7"/>
        <v/>
      </c>
      <c r="G66" s="53" t="str">
        <f t="shared" si="7"/>
        <v/>
      </c>
      <c r="H66" s="53" t="str">
        <f t="shared" si="7"/>
        <v/>
      </c>
      <c r="I66" s="53" t="str">
        <f t="shared" si="7"/>
        <v/>
      </c>
      <c r="J66" s="53" t="str">
        <f t="shared" si="7"/>
        <v/>
      </c>
      <c r="K66" s="53" t="str">
        <f t="shared" si="7"/>
        <v/>
      </c>
      <c r="L66" s="53" t="str">
        <f t="shared" si="7"/>
        <v/>
      </c>
      <c r="M66" s="53" t="str">
        <f t="shared" si="7"/>
        <v/>
      </c>
      <c r="N66" s="53" t="str">
        <f t="shared" si="7"/>
        <v/>
      </c>
      <c r="O66" s="53" t="str">
        <f t="shared" si="7"/>
        <v/>
      </c>
      <c r="P66" s="53" t="str">
        <f t="shared" si="7"/>
        <v/>
      </c>
      <c r="Q66" s="53" t="str">
        <f t="shared" si="7"/>
        <v/>
      </c>
      <c r="R66" s="53" t="str">
        <f t="shared" si="7"/>
        <v/>
      </c>
      <c r="S66" s="53" t="str">
        <f t="shared" si="7"/>
        <v/>
      </c>
      <c r="T66" s="53" t="str">
        <f t="shared" si="7"/>
        <v/>
      </c>
      <c r="U66" s="53" t="str">
        <f t="shared" si="7"/>
        <v/>
      </c>
      <c r="V66" s="53" t="str">
        <f t="shared" si="7"/>
        <v/>
      </c>
      <c r="W66" s="53" t="str">
        <f t="shared" si="7"/>
        <v/>
      </c>
      <c r="X66" s="53" t="str">
        <f t="shared" si="7"/>
        <v/>
      </c>
      <c r="Y66" s="53" t="str">
        <f t="shared" si="7"/>
        <v/>
      </c>
      <c r="Z66" s="53" t="str">
        <f t="shared" si="7"/>
        <v/>
      </c>
      <c r="AA66" s="53" t="str">
        <f t="shared" si="7"/>
        <v/>
      </c>
      <c r="AB66" s="53" t="str">
        <f t="shared" si="7"/>
        <v/>
      </c>
      <c r="AC66" s="53" t="str">
        <f t="shared" si="7"/>
        <v/>
      </c>
      <c r="AD66" s="53" t="str">
        <f t="shared" si="7"/>
        <v/>
      </c>
      <c r="AE66" s="53" t="str">
        <f t="shared" si="7"/>
        <v/>
      </c>
      <c r="AF66" s="53" t="str">
        <f t="shared" si="7"/>
        <v/>
      </c>
      <c r="AG66" s="53" t="str">
        <f t="shared" si="7"/>
        <v/>
      </c>
      <c r="AH66" s="53" t="str">
        <f t="shared" si="7"/>
        <v/>
      </c>
      <c r="AI66" s="53" t="str">
        <f t="shared" si="7"/>
        <v/>
      </c>
      <c r="AJ66" s="53" t="str">
        <f t="shared" si="7"/>
        <v/>
      </c>
      <c r="AK66" s="53" t="str">
        <f t="shared" si="7"/>
        <v/>
      </c>
      <c r="AL66" s="53" t="str">
        <f t="shared" si="7"/>
        <v/>
      </c>
      <c r="AM66" s="53" t="str">
        <f t="shared" si="7"/>
        <v/>
      </c>
      <c r="AN66" s="53" t="str">
        <f t="shared" si="7"/>
        <v/>
      </c>
      <c r="AO66" s="53" t="str">
        <f t="shared" si="7"/>
        <v/>
      </c>
      <c r="AP66" s="53" t="str">
        <f t="shared" si="7"/>
        <v/>
      </c>
      <c r="AQ66" s="53" t="str">
        <f t="shared" si="7"/>
        <v/>
      </c>
    </row>
    <row r="67" spans="1:43" x14ac:dyDescent="0.25">
      <c r="A67" s="36" t="s">
        <v>103</v>
      </c>
      <c r="B67" s="47"/>
      <c r="C67" s="49"/>
      <c r="D67" s="20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</row>
    <row r="68" spans="1:43" x14ac:dyDescent="0.25">
      <c r="A68" s="158" t="s">
        <v>113</v>
      </c>
      <c r="C68" s="34"/>
      <c r="D68" s="20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</row>
    <row r="69" spans="1:43" x14ac:dyDescent="0.25">
      <c r="A69" s="158" t="s">
        <v>123</v>
      </c>
      <c r="C69" s="34"/>
      <c r="D69" s="20"/>
      <c r="E69" s="53" t="str">
        <f t="shared" ref="E69:AQ69" si="8">IFERROR(E67/E68,"")</f>
        <v/>
      </c>
      <c r="F69" s="53" t="str">
        <f t="shared" si="8"/>
        <v/>
      </c>
      <c r="G69" s="53" t="str">
        <f t="shared" si="8"/>
        <v/>
      </c>
      <c r="H69" s="53" t="str">
        <f t="shared" si="8"/>
        <v/>
      </c>
      <c r="I69" s="53" t="str">
        <f t="shared" si="8"/>
        <v/>
      </c>
      <c r="J69" s="53" t="str">
        <f t="shared" si="8"/>
        <v/>
      </c>
      <c r="K69" s="53" t="str">
        <f t="shared" si="8"/>
        <v/>
      </c>
      <c r="L69" s="53" t="str">
        <f t="shared" si="8"/>
        <v/>
      </c>
      <c r="M69" s="53" t="str">
        <f t="shared" si="8"/>
        <v/>
      </c>
      <c r="N69" s="53" t="str">
        <f t="shared" si="8"/>
        <v/>
      </c>
      <c r="O69" s="53" t="str">
        <f t="shared" si="8"/>
        <v/>
      </c>
      <c r="P69" s="53" t="str">
        <f t="shared" si="8"/>
        <v/>
      </c>
      <c r="Q69" s="53" t="str">
        <f t="shared" si="8"/>
        <v/>
      </c>
      <c r="R69" s="53" t="str">
        <f t="shared" si="8"/>
        <v/>
      </c>
      <c r="S69" s="53" t="str">
        <f t="shared" si="8"/>
        <v/>
      </c>
      <c r="T69" s="53" t="str">
        <f t="shared" si="8"/>
        <v/>
      </c>
      <c r="U69" s="53" t="str">
        <f t="shared" si="8"/>
        <v/>
      </c>
      <c r="V69" s="53" t="str">
        <f t="shared" si="8"/>
        <v/>
      </c>
      <c r="W69" s="53" t="str">
        <f t="shared" si="8"/>
        <v/>
      </c>
      <c r="X69" s="53" t="str">
        <f t="shared" si="8"/>
        <v/>
      </c>
      <c r="Y69" s="53" t="str">
        <f t="shared" si="8"/>
        <v/>
      </c>
      <c r="Z69" s="53" t="str">
        <f t="shared" si="8"/>
        <v/>
      </c>
      <c r="AA69" s="53" t="str">
        <f t="shared" si="8"/>
        <v/>
      </c>
      <c r="AB69" s="53" t="str">
        <f t="shared" si="8"/>
        <v/>
      </c>
      <c r="AC69" s="53" t="str">
        <f t="shared" si="8"/>
        <v/>
      </c>
      <c r="AD69" s="53" t="str">
        <f t="shared" si="8"/>
        <v/>
      </c>
      <c r="AE69" s="53" t="str">
        <f t="shared" si="8"/>
        <v/>
      </c>
      <c r="AF69" s="53" t="str">
        <f t="shared" si="8"/>
        <v/>
      </c>
      <c r="AG69" s="53" t="str">
        <f t="shared" si="8"/>
        <v/>
      </c>
      <c r="AH69" s="53" t="str">
        <f t="shared" si="8"/>
        <v/>
      </c>
      <c r="AI69" s="53" t="str">
        <f t="shared" si="8"/>
        <v/>
      </c>
      <c r="AJ69" s="53" t="str">
        <f t="shared" si="8"/>
        <v/>
      </c>
      <c r="AK69" s="53" t="str">
        <f t="shared" si="8"/>
        <v/>
      </c>
      <c r="AL69" s="53" t="str">
        <f t="shared" si="8"/>
        <v/>
      </c>
      <c r="AM69" s="53" t="str">
        <f t="shared" si="8"/>
        <v/>
      </c>
      <c r="AN69" s="53" t="str">
        <f t="shared" si="8"/>
        <v/>
      </c>
      <c r="AO69" s="53" t="str">
        <f t="shared" si="8"/>
        <v/>
      </c>
      <c r="AP69" s="53" t="str">
        <f t="shared" si="8"/>
        <v/>
      </c>
      <c r="AQ69" s="53" t="str">
        <f t="shared" si="8"/>
        <v/>
      </c>
    </row>
    <row r="70" spans="1:43" x14ac:dyDescent="0.25">
      <c r="A70" s="36" t="s">
        <v>104</v>
      </c>
      <c r="B70" s="47"/>
      <c r="C70" s="49"/>
      <c r="D70" s="20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</row>
    <row r="71" spans="1:43" x14ac:dyDescent="0.25">
      <c r="A71" s="158" t="s">
        <v>114</v>
      </c>
      <c r="C71" s="34"/>
      <c r="D71" s="20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</row>
    <row r="72" spans="1:43" x14ac:dyDescent="0.25">
      <c r="A72" s="158" t="s">
        <v>124</v>
      </c>
      <c r="C72" s="34"/>
      <c r="D72" s="20"/>
      <c r="E72" s="53" t="str">
        <f t="shared" ref="E72:AQ72" si="9">IFERROR(E70/E71,"")</f>
        <v/>
      </c>
      <c r="F72" s="53" t="str">
        <f t="shared" si="9"/>
        <v/>
      </c>
      <c r="G72" s="53" t="str">
        <f t="shared" si="9"/>
        <v/>
      </c>
      <c r="H72" s="53" t="str">
        <f t="shared" si="9"/>
        <v/>
      </c>
      <c r="I72" s="53" t="str">
        <f t="shared" si="9"/>
        <v/>
      </c>
      <c r="J72" s="53" t="str">
        <f t="shared" si="9"/>
        <v/>
      </c>
      <c r="K72" s="53" t="str">
        <f t="shared" si="9"/>
        <v/>
      </c>
      <c r="L72" s="53" t="str">
        <f t="shared" si="9"/>
        <v/>
      </c>
      <c r="M72" s="53" t="str">
        <f t="shared" si="9"/>
        <v/>
      </c>
      <c r="N72" s="53" t="str">
        <f t="shared" si="9"/>
        <v/>
      </c>
      <c r="O72" s="53" t="str">
        <f t="shared" si="9"/>
        <v/>
      </c>
      <c r="P72" s="53" t="str">
        <f t="shared" si="9"/>
        <v/>
      </c>
      <c r="Q72" s="53" t="str">
        <f t="shared" si="9"/>
        <v/>
      </c>
      <c r="R72" s="53" t="str">
        <f t="shared" si="9"/>
        <v/>
      </c>
      <c r="S72" s="53" t="str">
        <f t="shared" si="9"/>
        <v/>
      </c>
      <c r="T72" s="53" t="str">
        <f t="shared" si="9"/>
        <v/>
      </c>
      <c r="U72" s="53" t="str">
        <f t="shared" si="9"/>
        <v/>
      </c>
      <c r="V72" s="53" t="str">
        <f t="shared" si="9"/>
        <v/>
      </c>
      <c r="W72" s="53" t="str">
        <f t="shared" si="9"/>
        <v/>
      </c>
      <c r="X72" s="53" t="str">
        <f t="shared" si="9"/>
        <v/>
      </c>
      <c r="Y72" s="53" t="str">
        <f t="shared" si="9"/>
        <v/>
      </c>
      <c r="Z72" s="53" t="str">
        <f t="shared" si="9"/>
        <v/>
      </c>
      <c r="AA72" s="53" t="str">
        <f t="shared" si="9"/>
        <v/>
      </c>
      <c r="AB72" s="53" t="str">
        <f t="shared" si="9"/>
        <v/>
      </c>
      <c r="AC72" s="53" t="str">
        <f t="shared" si="9"/>
        <v/>
      </c>
      <c r="AD72" s="53" t="str">
        <f t="shared" si="9"/>
        <v/>
      </c>
      <c r="AE72" s="53" t="str">
        <f t="shared" si="9"/>
        <v/>
      </c>
      <c r="AF72" s="53" t="str">
        <f t="shared" si="9"/>
        <v/>
      </c>
      <c r="AG72" s="53" t="str">
        <f t="shared" si="9"/>
        <v/>
      </c>
      <c r="AH72" s="53" t="str">
        <f t="shared" si="9"/>
        <v/>
      </c>
      <c r="AI72" s="53" t="str">
        <f t="shared" si="9"/>
        <v/>
      </c>
      <c r="AJ72" s="53" t="str">
        <f t="shared" si="9"/>
        <v/>
      </c>
      <c r="AK72" s="53" t="str">
        <f t="shared" si="9"/>
        <v/>
      </c>
      <c r="AL72" s="53" t="str">
        <f t="shared" si="9"/>
        <v/>
      </c>
      <c r="AM72" s="53" t="str">
        <f t="shared" si="9"/>
        <v/>
      </c>
      <c r="AN72" s="53" t="str">
        <f t="shared" si="9"/>
        <v/>
      </c>
      <c r="AO72" s="53" t="str">
        <f t="shared" si="9"/>
        <v/>
      </c>
      <c r="AP72" s="53" t="str">
        <f t="shared" si="9"/>
        <v/>
      </c>
      <c r="AQ72" s="53" t="str">
        <f t="shared" si="9"/>
        <v/>
      </c>
    </row>
    <row r="73" spans="1:43" x14ac:dyDescent="0.25">
      <c r="A73" s="36" t="s">
        <v>105</v>
      </c>
      <c r="B73" s="47"/>
      <c r="C73" s="49"/>
      <c r="D73" s="20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</row>
    <row r="74" spans="1:43" x14ac:dyDescent="0.25">
      <c r="A74" s="158" t="s">
        <v>115</v>
      </c>
      <c r="C74" s="34"/>
      <c r="D74" s="20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</row>
    <row r="75" spans="1:43" x14ac:dyDescent="0.25">
      <c r="A75" s="158" t="s">
        <v>125</v>
      </c>
      <c r="C75" s="34"/>
      <c r="D75" s="20"/>
      <c r="E75" s="53" t="str">
        <f t="shared" ref="E75:AQ75" si="10">IFERROR(E73/E74,"")</f>
        <v/>
      </c>
      <c r="F75" s="53" t="str">
        <f t="shared" si="10"/>
        <v/>
      </c>
      <c r="G75" s="53" t="str">
        <f t="shared" si="10"/>
        <v/>
      </c>
      <c r="H75" s="53" t="str">
        <f t="shared" si="10"/>
        <v/>
      </c>
      <c r="I75" s="53" t="str">
        <f t="shared" si="10"/>
        <v/>
      </c>
      <c r="J75" s="53" t="str">
        <f t="shared" si="10"/>
        <v/>
      </c>
      <c r="K75" s="53" t="str">
        <f t="shared" si="10"/>
        <v/>
      </c>
      <c r="L75" s="53" t="str">
        <f t="shared" si="10"/>
        <v/>
      </c>
      <c r="M75" s="53" t="str">
        <f t="shared" si="10"/>
        <v/>
      </c>
      <c r="N75" s="53" t="str">
        <f t="shared" si="10"/>
        <v/>
      </c>
      <c r="O75" s="53" t="str">
        <f t="shared" si="10"/>
        <v/>
      </c>
      <c r="P75" s="53" t="str">
        <f t="shared" si="10"/>
        <v/>
      </c>
      <c r="Q75" s="53" t="str">
        <f t="shared" si="10"/>
        <v/>
      </c>
      <c r="R75" s="53" t="str">
        <f t="shared" si="10"/>
        <v/>
      </c>
      <c r="S75" s="53" t="str">
        <f t="shared" si="10"/>
        <v/>
      </c>
      <c r="T75" s="53" t="str">
        <f t="shared" si="10"/>
        <v/>
      </c>
      <c r="U75" s="53" t="str">
        <f t="shared" si="10"/>
        <v/>
      </c>
      <c r="V75" s="53" t="str">
        <f t="shared" si="10"/>
        <v/>
      </c>
      <c r="W75" s="53" t="str">
        <f t="shared" si="10"/>
        <v/>
      </c>
      <c r="X75" s="53" t="str">
        <f t="shared" si="10"/>
        <v/>
      </c>
      <c r="Y75" s="53" t="str">
        <f t="shared" si="10"/>
        <v/>
      </c>
      <c r="Z75" s="53" t="str">
        <f t="shared" si="10"/>
        <v/>
      </c>
      <c r="AA75" s="53" t="str">
        <f t="shared" si="10"/>
        <v/>
      </c>
      <c r="AB75" s="53" t="str">
        <f t="shared" si="10"/>
        <v/>
      </c>
      <c r="AC75" s="53" t="str">
        <f t="shared" si="10"/>
        <v/>
      </c>
      <c r="AD75" s="53" t="str">
        <f t="shared" si="10"/>
        <v/>
      </c>
      <c r="AE75" s="53" t="str">
        <f t="shared" si="10"/>
        <v/>
      </c>
      <c r="AF75" s="53" t="str">
        <f t="shared" si="10"/>
        <v/>
      </c>
      <c r="AG75" s="53" t="str">
        <f t="shared" si="10"/>
        <v/>
      </c>
      <c r="AH75" s="53" t="str">
        <f t="shared" si="10"/>
        <v/>
      </c>
      <c r="AI75" s="53" t="str">
        <f t="shared" si="10"/>
        <v/>
      </c>
      <c r="AJ75" s="53" t="str">
        <f t="shared" si="10"/>
        <v/>
      </c>
      <c r="AK75" s="53" t="str">
        <f t="shared" si="10"/>
        <v/>
      </c>
      <c r="AL75" s="53" t="str">
        <f t="shared" si="10"/>
        <v/>
      </c>
      <c r="AM75" s="53" t="str">
        <f t="shared" si="10"/>
        <v/>
      </c>
      <c r="AN75" s="53" t="str">
        <f t="shared" si="10"/>
        <v/>
      </c>
      <c r="AO75" s="53" t="str">
        <f t="shared" si="10"/>
        <v/>
      </c>
      <c r="AP75" s="53" t="str">
        <f t="shared" si="10"/>
        <v/>
      </c>
      <c r="AQ75" s="53" t="str">
        <f t="shared" si="10"/>
        <v/>
      </c>
    </row>
    <row r="76" spans="1:43" x14ac:dyDescent="0.25">
      <c r="A76" s="36" t="s">
        <v>106</v>
      </c>
      <c r="B76" s="47"/>
      <c r="C76" s="49"/>
      <c r="D76" s="20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</row>
    <row r="77" spans="1:43" x14ac:dyDescent="0.25">
      <c r="A77" s="158" t="s">
        <v>116</v>
      </c>
      <c r="C77" s="34"/>
      <c r="D77" s="20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</row>
    <row r="78" spans="1:43" x14ac:dyDescent="0.25">
      <c r="A78" s="158" t="s">
        <v>126</v>
      </c>
      <c r="C78" s="34"/>
      <c r="D78" s="20"/>
      <c r="E78" s="53" t="str">
        <f t="shared" ref="E78:AQ78" si="11">IFERROR(E76/E77,"")</f>
        <v/>
      </c>
      <c r="F78" s="53" t="str">
        <f t="shared" si="11"/>
        <v/>
      </c>
      <c r="G78" s="53" t="str">
        <f t="shared" si="11"/>
        <v/>
      </c>
      <c r="H78" s="53" t="str">
        <f t="shared" si="11"/>
        <v/>
      </c>
      <c r="I78" s="53" t="str">
        <f t="shared" si="11"/>
        <v/>
      </c>
      <c r="J78" s="53" t="str">
        <f t="shared" si="11"/>
        <v/>
      </c>
      <c r="K78" s="53" t="str">
        <f t="shared" si="11"/>
        <v/>
      </c>
      <c r="L78" s="53" t="str">
        <f t="shared" si="11"/>
        <v/>
      </c>
      <c r="M78" s="53" t="str">
        <f t="shared" si="11"/>
        <v/>
      </c>
      <c r="N78" s="53" t="str">
        <f t="shared" si="11"/>
        <v/>
      </c>
      <c r="O78" s="53" t="str">
        <f t="shared" si="11"/>
        <v/>
      </c>
      <c r="P78" s="53" t="str">
        <f t="shared" si="11"/>
        <v/>
      </c>
      <c r="Q78" s="53" t="str">
        <f t="shared" si="11"/>
        <v/>
      </c>
      <c r="R78" s="53" t="str">
        <f t="shared" si="11"/>
        <v/>
      </c>
      <c r="S78" s="53" t="str">
        <f t="shared" si="11"/>
        <v/>
      </c>
      <c r="T78" s="53" t="str">
        <f t="shared" si="11"/>
        <v/>
      </c>
      <c r="U78" s="53" t="str">
        <f t="shared" si="11"/>
        <v/>
      </c>
      <c r="V78" s="53" t="str">
        <f t="shared" si="11"/>
        <v/>
      </c>
      <c r="W78" s="53" t="str">
        <f t="shared" si="11"/>
        <v/>
      </c>
      <c r="X78" s="53" t="str">
        <f t="shared" si="11"/>
        <v/>
      </c>
      <c r="Y78" s="53" t="str">
        <f t="shared" si="11"/>
        <v/>
      </c>
      <c r="Z78" s="53" t="str">
        <f t="shared" si="11"/>
        <v/>
      </c>
      <c r="AA78" s="53" t="str">
        <f t="shared" si="11"/>
        <v/>
      </c>
      <c r="AB78" s="53" t="str">
        <f t="shared" si="11"/>
        <v/>
      </c>
      <c r="AC78" s="53" t="str">
        <f t="shared" si="11"/>
        <v/>
      </c>
      <c r="AD78" s="53" t="str">
        <f t="shared" si="11"/>
        <v/>
      </c>
      <c r="AE78" s="53" t="str">
        <f t="shared" si="11"/>
        <v/>
      </c>
      <c r="AF78" s="53" t="str">
        <f t="shared" si="11"/>
        <v/>
      </c>
      <c r="AG78" s="53" t="str">
        <f t="shared" si="11"/>
        <v/>
      </c>
      <c r="AH78" s="53" t="str">
        <f t="shared" si="11"/>
        <v/>
      </c>
      <c r="AI78" s="53" t="str">
        <f t="shared" si="11"/>
        <v/>
      </c>
      <c r="AJ78" s="53" t="str">
        <f t="shared" si="11"/>
        <v/>
      </c>
      <c r="AK78" s="53" t="str">
        <f t="shared" si="11"/>
        <v/>
      </c>
      <c r="AL78" s="53" t="str">
        <f t="shared" si="11"/>
        <v/>
      </c>
      <c r="AM78" s="53" t="str">
        <f t="shared" si="11"/>
        <v/>
      </c>
      <c r="AN78" s="53" t="str">
        <f t="shared" si="11"/>
        <v/>
      </c>
      <c r="AO78" s="53" t="str">
        <f t="shared" si="11"/>
        <v/>
      </c>
      <c r="AP78" s="53" t="str">
        <f t="shared" si="11"/>
        <v/>
      </c>
      <c r="AQ78" s="53" t="str">
        <f t="shared" si="11"/>
        <v/>
      </c>
    </row>
    <row r="79" spans="1:43" x14ac:dyDescent="0.25">
      <c r="A79" s="36" t="s">
        <v>107</v>
      </c>
      <c r="B79" s="47"/>
      <c r="C79" s="49"/>
      <c r="D79" s="20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</row>
    <row r="80" spans="1:43" x14ac:dyDescent="0.25">
      <c r="A80" s="158" t="s">
        <v>117</v>
      </c>
      <c r="C80" s="34"/>
      <c r="D80" s="20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</row>
    <row r="81" spans="1:43" x14ac:dyDescent="0.25">
      <c r="A81" s="158" t="s">
        <v>127</v>
      </c>
      <c r="C81" s="34"/>
      <c r="D81" s="20"/>
      <c r="E81" s="53" t="str">
        <f t="shared" ref="E81:AQ81" si="12">IFERROR(E79/E80,"")</f>
        <v/>
      </c>
      <c r="F81" s="53" t="str">
        <f t="shared" si="12"/>
        <v/>
      </c>
      <c r="G81" s="53" t="str">
        <f t="shared" si="12"/>
        <v/>
      </c>
      <c r="H81" s="53" t="str">
        <f t="shared" si="12"/>
        <v/>
      </c>
      <c r="I81" s="53" t="str">
        <f t="shared" si="12"/>
        <v/>
      </c>
      <c r="J81" s="53" t="str">
        <f t="shared" si="12"/>
        <v/>
      </c>
      <c r="K81" s="53" t="str">
        <f t="shared" si="12"/>
        <v/>
      </c>
      <c r="L81" s="53" t="str">
        <f t="shared" si="12"/>
        <v/>
      </c>
      <c r="M81" s="53" t="str">
        <f t="shared" si="12"/>
        <v/>
      </c>
      <c r="N81" s="53" t="str">
        <f t="shared" si="12"/>
        <v/>
      </c>
      <c r="O81" s="53" t="str">
        <f t="shared" si="12"/>
        <v/>
      </c>
      <c r="P81" s="53" t="str">
        <f t="shared" si="12"/>
        <v/>
      </c>
      <c r="Q81" s="53" t="str">
        <f t="shared" si="12"/>
        <v/>
      </c>
      <c r="R81" s="53" t="str">
        <f t="shared" si="12"/>
        <v/>
      </c>
      <c r="S81" s="53" t="str">
        <f t="shared" si="12"/>
        <v/>
      </c>
      <c r="T81" s="53" t="str">
        <f t="shared" si="12"/>
        <v/>
      </c>
      <c r="U81" s="53" t="str">
        <f t="shared" si="12"/>
        <v/>
      </c>
      <c r="V81" s="53" t="str">
        <f t="shared" si="12"/>
        <v/>
      </c>
      <c r="W81" s="53" t="str">
        <f t="shared" si="12"/>
        <v/>
      </c>
      <c r="X81" s="53" t="str">
        <f t="shared" si="12"/>
        <v/>
      </c>
      <c r="Y81" s="53" t="str">
        <f t="shared" si="12"/>
        <v/>
      </c>
      <c r="Z81" s="53" t="str">
        <f t="shared" si="12"/>
        <v/>
      </c>
      <c r="AA81" s="53" t="str">
        <f t="shared" si="12"/>
        <v/>
      </c>
      <c r="AB81" s="53" t="str">
        <f t="shared" si="12"/>
        <v/>
      </c>
      <c r="AC81" s="53" t="str">
        <f t="shared" si="12"/>
        <v/>
      </c>
      <c r="AD81" s="53" t="str">
        <f t="shared" si="12"/>
        <v/>
      </c>
      <c r="AE81" s="53" t="str">
        <f t="shared" si="12"/>
        <v/>
      </c>
      <c r="AF81" s="53" t="str">
        <f t="shared" si="12"/>
        <v/>
      </c>
      <c r="AG81" s="53" t="str">
        <f t="shared" si="12"/>
        <v/>
      </c>
      <c r="AH81" s="53" t="str">
        <f t="shared" si="12"/>
        <v/>
      </c>
      <c r="AI81" s="53" t="str">
        <f t="shared" si="12"/>
        <v/>
      </c>
      <c r="AJ81" s="53" t="str">
        <f t="shared" si="12"/>
        <v/>
      </c>
      <c r="AK81" s="53" t="str">
        <f t="shared" si="12"/>
        <v/>
      </c>
      <c r="AL81" s="53" t="str">
        <f t="shared" si="12"/>
        <v/>
      </c>
      <c r="AM81" s="53" t="str">
        <f t="shared" si="12"/>
        <v/>
      </c>
      <c r="AN81" s="53" t="str">
        <f t="shared" si="12"/>
        <v/>
      </c>
      <c r="AO81" s="53" t="str">
        <f t="shared" si="12"/>
        <v/>
      </c>
      <c r="AP81" s="53" t="str">
        <f t="shared" si="12"/>
        <v/>
      </c>
      <c r="AQ81" s="53" t="str">
        <f t="shared" si="12"/>
        <v/>
      </c>
    </row>
    <row r="82" spans="1:43" x14ac:dyDescent="0.25">
      <c r="A82" s="36" t="s">
        <v>108</v>
      </c>
      <c r="B82" s="47"/>
      <c r="C82" s="49"/>
      <c r="D82" s="20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</row>
    <row r="83" spans="1:43" x14ac:dyDescent="0.25">
      <c r="A83" s="158" t="s">
        <v>118</v>
      </c>
      <c r="C83" s="34"/>
      <c r="D83" s="20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</row>
    <row r="84" spans="1:43" x14ac:dyDescent="0.25">
      <c r="A84" s="158" t="s">
        <v>128</v>
      </c>
      <c r="C84" s="34"/>
      <c r="D84" s="20"/>
      <c r="E84" s="53" t="str">
        <f t="shared" ref="E84:AQ84" si="13">IFERROR(E82/E83,"")</f>
        <v/>
      </c>
      <c r="F84" s="53" t="str">
        <f t="shared" si="13"/>
        <v/>
      </c>
      <c r="G84" s="53" t="str">
        <f t="shared" si="13"/>
        <v/>
      </c>
      <c r="H84" s="53" t="str">
        <f t="shared" si="13"/>
        <v/>
      </c>
      <c r="I84" s="53" t="str">
        <f t="shared" si="13"/>
        <v/>
      </c>
      <c r="J84" s="53" t="str">
        <f t="shared" si="13"/>
        <v/>
      </c>
      <c r="K84" s="53" t="str">
        <f t="shared" si="13"/>
        <v/>
      </c>
      <c r="L84" s="53" t="str">
        <f t="shared" si="13"/>
        <v/>
      </c>
      <c r="M84" s="53" t="str">
        <f t="shared" si="13"/>
        <v/>
      </c>
      <c r="N84" s="53" t="str">
        <f t="shared" si="13"/>
        <v/>
      </c>
      <c r="O84" s="53" t="str">
        <f t="shared" si="13"/>
        <v/>
      </c>
      <c r="P84" s="53" t="str">
        <f t="shared" si="13"/>
        <v/>
      </c>
      <c r="Q84" s="53" t="str">
        <f t="shared" si="13"/>
        <v/>
      </c>
      <c r="R84" s="53" t="str">
        <f t="shared" si="13"/>
        <v/>
      </c>
      <c r="S84" s="53" t="str">
        <f t="shared" si="13"/>
        <v/>
      </c>
      <c r="T84" s="53" t="str">
        <f t="shared" si="13"/>
        <v/>
      </c>
      <c r="U84" s="53" t="str">
        <f t="shared" si="13"/>
        <v/>
      </c>
      <c r="V84" s="53" t="str">
        <f t="shared" si="13"/>
        <v/>
      </c>
      <c r="W84" s="53" t="str">
        <f t="shared" si="13"/>
        <v/>
      </c>
      <c r="X84" s="53" t="str">
        <f t="shared" si="13"/>
        <v/>
      </c>
      <c r="Y84" s="53" t="str">
        <f t="shared" si="13"/>
        <v/>
      </c>
      <c r="Z84" s="53" t="str">
        <f t="shared" si="13"/>
        <v/>
      </c>
      <c r="AA84" s="53" t="str">
        <f t="shared" si="13"/>
        <v/>
      </c>
      <c r="AB84" s="53" t="str">
        <f t="shared" si="13"/>
        <v/>
      </c>
      <c r="AC84" s="53" t="str">
        <f t="shared" si="13"/>
        <v/>
      </c>
      <c r="AD84" s="53" t="str">
        <f t="shared" si="13"/>
        <v/>
      </c>
      <c r="AE84" s="53" t="str">
        <f t="shared" si="13"/>
        <v/>
      </c>
      <c r="AF84" s="53" t="str">
        <f t="shared" si="13"/>
        <v/>
      </c>
      <c r="AG84" s="53" t="str">
        <f t="shared" si="13"/>
        <v/>
      </c>
      <c r="AH84" s="53" t="str">
        <f t="shared" si="13"/>
        <v/>
      </c>
      <c r="AI84" s="53" t="str">
        <f t="shared" si="13"/>
        <v/>
      </c>
      <c r="AJ84" s="53" t="str">
        <f t="shared" si="13"/>
        <v/>
      </c>
      <c r="AK84" s="53" t="str">
        <f t="shared" si="13"/>
        <v/>
      </c>
      <c r="AL84" s="53" t="str">
        <f t="shared" si="13"/>
        <v/>
      </c>
      <c r="AM84" s="53" t="str">
        <f t="shared" si="13"/>
        <v/>
      </c>
      <c r="AN84" s="53" t="str">
        <f t="shared" si="13"/>
        <v/>
      </c>
      <c r="AO84" s="53" t="str">
        <f t="shared" si="13"/>
        <v/>
      </c>
      <c r="AP84" s="53" t="str">
        <f t="shared" si="13"/>
        <v/>
      </c>
      <c r="AQ84" s="53" t="str">
        <f t="shared" si="13"/>
        <v/>
      </c>
    </row>
    <row r="85" spans="1:43" x14ac:dyDescent="0.25">
      <c r="A85" s="36" t="s">
        <v>109</v>
      </c>
      <c r="B85" s="47"/>
      <c r="C85" s="49"/>
      <c r="D85" s="20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</row>
    <row r="86" spans="1:43" x14ac:dyDescent="0.25">
      <c r="A86" s="158" t="s">
        <v>119</v>
      </c>
      <c r="D86" s="20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</row>
    <row r="87" spans="1:43" x14ac:dyDescent="0.25">
      <c r="A87" s="158" t="s">
        <v>129</v>
      </c>
      <c r="C87" s="3"/>
      <c r="D87" s="20"/>
      <c r="E87" s="53" t="str">
        <f t="shared" ref="E87:AQ87" si="14">IFERROR(E85/E86,"")</f>
        <v/>
      </c>
      <c r="F87" s="53" t="str">
        <f t="shared" si="14"/>
        <v/>
      </c>
      <c r="G87" s="53" t="str">
        <f t="shared" si="14"/>
        <v/>
      </c>
      <c r="H87" s="53" t="str">
        <f t="shared" si="14"/>
        <v/>
      </c>
      <c r="I87" s="53" t="str">
        <f t="shared" si="14"/>
        <v/>
      </c>
      <c r="J87" s="53" t="str">
        <f t="shared" si="14"/>
        <v/>
      </c>
      <c r="K87" s="53" t="str">
        <f t="shared" si="14"/>
        <v/>
      </c>
      <c r="L87" s="53" t="str">
        <f t="shared" si="14"/>
        <v/>
      </c>
      <c r="M87" s="53" t="str">
        <f t="shared" si="14"/>
        <v/>
      </c>
      <c r="N87" s="53" t="str">
        <f t="shared" si="14"/>
        <v/>
      </c>
      <c r="O87" s="53" t="str">
        <f t="shared" si="14"/>
        <v/>
      </c>
      <c r="P87" s="53" t="str">
        <f t="shared" si="14"/>
        <v/>
      </c>
      <c r="Q87" s="53" t="str">
        <f t="shared" si="14"/>
        <v/>
      </c>
      <c r="R87" s="53" t="str">
        <f t="shared" si="14"/>
        <v/>
      </c>
      <c r="S87" s="53" t="str">
        <f t="shared" si="14"/>
        <v/>
      </c>
      <c r="T87" s="53" t="str">
        <f t="shared" si="14"/>
        <v/>
      </c>
      <c r="U87" s="53" t="str">
        <f t="shared" si="14"/>
        <v/>
      </c>
      <c r="V87" s="53" t="str">
        <f t="shared" si="14"/>
        <v/>
      </c>
      <c r="W87" s="53" t="str">
        <f t="shared" si="14"/>
        <v/>
      </c>
      <c r="X87" s="53" t="str">
        <f t="shared" si="14"/>
        <v/>
      </c>
      <c r="Y87" s="53" t="str">
        <f t="shared" si="14"/>
        <v/>
      </c>
      <c r="Z87" s="53" t="str">
        <f t="shared" si="14"/>
        <v/>
      </c>
      <c r="AA87" s="53" t="str">
        <f t="shared" si="14"/>
        <v/>
      </c>
      <c r="AB87" s="53" t="str">
        <f t="shared" si="14"/>
        <v/>
      </c>
      <c r="AC87" s="53" t="str">
        <f t="shared" si="14"/>
        <v/>
      </c>
      <c r="AD87" s="53" t="str">
        <f t="shared" si="14"/>
        <v/>
      </c>
      <c r="AE87" s="53" t="str">
        <f t="shared" si="14"/>
        <v/>
      </c>
      <c r="AF87" s="53" t="str">
        <f t="shared" si="14"/>
        <v/>
      </c>
      <c r="AG87" s="53" t="str">
        <f t="shared" si="14"/>
        <v/>
      </c>
      <c r="AH87" s="53" t="str">
        <f t="shared" si="14"/>
        <v/>
      </c>
      <c r="AI87" s="53" t="str">
        <f t="shared" si="14"/>
        <v/>
      </c>
      <c r="AJ87" s="53" t="str">
        <f t="shared" si="14"/>
        <v/>
      </c>
      <c r="AK87" s="53" t="str">
        <f t="shared" si="14"/>
        <v/>
      </c>
      <c r="AL87" s="53" t="str">
        <f t="shared" si="14"/>
        <v/>
      </c>
      <c r="AM87" s="53" t="str">
        <f t="shared" si="14"/>
        <v/>
      </c>
      <c r="AN87" s="53" t="str">
        <f t="shared" si="14"/>
        <v/>
      </c>
      <c r="AO87" s="53" t="str">
        <f t="shared" si="14"/>
        <v/>
      </c>
      <c r="AP87" s="53" t="str">
        <f t="shared" si="14"/>
        <v/>
      </c>
      <c r="AQ87" s="53" t="str">
        <f t="shared" si="14"/>
        <v/>
      </c>
    </row>
    <row r="88" spans="1:43" x14ac:dyDescent="0.25">
      <c r="A88" s="36" t="s">
        <v>131</v>
      </c>
      <c r="B88" s="47"/>
      <c r="C88" s="20"/>
      <c r="D88" s="20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</row>
    <row r="89" spans="1:43" x14ac:dyDescent="0.25">
      <c r="A89" s="152" t="s">
        <v>130</v>
      </c>
      <c r="B89" s="37" t="str">
        <f>IF(SUM(E89:AQ89)=SUM(E52:AQ52,E55:AQ55,E58:AQ58,E61:AQ61,E64:AQ64,E67:AQ67,E70:AQ70,E73:AQ73,E76:AQ76,E79:AQ79,E82:AQ82,E85:AQ85,E88:AQ88),"součet v pořádku / sum is OK","součet paliva nesedí")</f>
        <v>součet v pořádku / sum is OK</v>
      </c>
      <c r="C89" s="38"/>
      <c r="D89" s="20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</row>
    <row r="90" spans="1:43" x14ac:dyDescent="0.25">
      <c r="A90" s="152"/>
      <c r="D90" s="2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x14ac:dyDescent="0.25">
      <c r="A91" s="155" t="s">
        <v>132</v>
      </c>
      <c r="D91" s="20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</row>
    <row r="92" spans="1:43" s="1" customFormat="1" x14ac:dyDescent="0.25">
      <c r="A92" s="152" t="s">
        <v>183</v>
      </c>
      <c r="C92" s="18"/>
      <c r="D92" s="20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</row>
    <row r="93" spans="1:43" s="1" customFormat="1" x14ac:dyDescent="0.25">
      <c r="A93" s="152"/>
      <c r="C93" s="18"/>
      <c r="D93" s="20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</row>
    <row r="94" spans="1:43" s="1" customFormat="1" x14ac:dyDescent="0.25">
      <c r="A94" s="152" t="s">
        <v>133</v>
      </c>
      <c r="B94" s="19" t="s">
        <v>169</v>
      </c>
      <c r="C94" s="18"/>
      <c r="D94" s="20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</row>
    <row r="95" spans="1:43" s="40" customFormat="1" x14ac:dyDescent="0.25">
      <c r="A95" s="159" t="s">
        <v>134</v>
      </c>
      <c r="B95" s="47"/>
      <c r="C95" s="39"/>
      <c r="D95" s="39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</row>
    <row r="96" spans="1:43" s="40" customFormat="1" x14ac:dyDescent="0.25">
      <c r="A96" s="159" t="s">
        <v>135</v>
      </c>
      <c r="B96" s="47"/>
      <c r="C96" s="39"/>
      <c r="D96" s="39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</row>
    <row r="97" spans="1:43" s="40" customFormat="1" x14ac:dyDescent="0.25">
      <c r="A97" s="159" t="s">
        <v>136</v>
      </c>
      <c r="B97" s="47"/>
      <c r="C97" s="39"/>
      <c r="D97" s="39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</row>
    <row r="98" spans="1:43" s="40" customFormat="1" x14ac:dyDescent="0.25">
      <c r="A98" s="159" t="s">
        <v>137</v>
      </c>
      <c r="B98" s="47"/>
      <c r="C98" s="39"/>
      <c r="D98" s="39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</row>
    <row r="99" spans="1:43" s="40" customFormat="1" x14ac:dyDescent="0.25">
      <c r="A99" s="159" t="s">
        <v>138</v>
      </c>
      <c r="B99" s="47"/>
      <c r="C99" s="39"/>
      <c r="D99" s="39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</row>
    <row r="100" spans="1:43" s="40" customFormat="1" x14ac:dyDescent="0.25">
      <c r="A100" s="159" t="s">
        <v>139</v>
      </c>
      <c r="B100" s="47"/>
      <c r="C100" s="39"/>
      <c r="D100" s="39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</row>
    <row r="101" spans="1:43" s="40" customFormat="1" x14ac:dyDescent="0.25">
      <c r="A101" s="159" t="s">
        <v>140</v>
      </c>
      <c r="B101" s="47"/>
      <c r="C101" s="39"/>
      <c r="D101" s="39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</row>
    <row r="102" spans="1:43" s="40" customFormat="1" x14ac:dyDescent="0.25">
      <c r="A102" s="159" t="s">
        <v>141</v>
      </c>
      <c r="B102" s="47"/>
      <c r="C102" s="39"/>
      <c r="D102" s="39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</row>
    <row r="103" spans="1:43" s="40" customFormat="1" x14ac:dyDescent="0.25">
      <c r="A103" s="159" t="s">
        <v>142</v>
      </c>
      <c r="B103" s="47"/>
      <c r="C103" s="39"/>
      <c r="D103" s="39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</row>
    <row r="104" spans="1:43" s="40" customFormat="1" x14ac:dyDescent="0.25">
      <c r="A104" s="159" t="s">
        <v>143</v>
      </c>
      <c r="B104" s="47"/>
      <c r="C104" s="39"/>
      <c r="D104" s="39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</row>
    <row r="105" spans="1:43" s="40" customFormat="1" x14ac:dyDescent="0.25">
      <c r="A105" s="159" t="s">
        <v>144</v>
      </c>
      <c r="B105" s="47"/>
      <c r="C105" s="39"/>
      <c r="D105" s="39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</row>
    <row r="106" spans="1:43" s="40" customFormat="1" x14ac:dyDescent="0.25">
      <c r="A106" s="159" t="s">
        <v>145</v>
      </c>
      <c r="B106" s="47"/>
      <c r="C106" s="39"/>
      <c r="D106" s="39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</row>
    <row r="107" spans="1:43" s="1" customFormat="1" ht="15" customHeight="1" x14ac:dyDescent="0.25">
      <c r="A107" s="160" t="s">
        <v>146</v>
      </c>
      <c r="B107" s="37" t="str">
        <f>IF(SUM(E107:AQ107)=SUM(E95:AQ106),"součet v pořádku / sum is OK","součet ostatní náklady nesedí")</f>
        <v>součet v pořádku / sum is OK</v>
      </c>
      <c r="C107" s="38"/>
      <c r="D107" s="20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</row>
    <row r="108" spans="1:43" x14ac:dyDescent="0.25">
      <c r="A108" s="21"/>
      <c r="D108" s="20"/>
      <c r="I108" s="41" t="s">
        <v>3</v>
      </c>
      <c r="J108" s="42">
        <v>1663003</v>
      </c>
      <c r="K108" s="24" t="s">
        <v>4</v>
      </c>
    </row>
    <row r="109" spans="1:43" x14ac:dyDescent="0.25">
      <c r="A109" s="152" t="s">
        <v>147</v>
      </c>
    </row>
    <row r="110" spans="1:43" s="1" customFormat="1" x14ac:dyDescent="0.25">
      <c r="A110" s="152" t="s">
        <v>148</v>
      </c>
      <c r="C110" s="18"/>
      <c r="D110" s="18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</row>
    <row r="111" spans="1:43" s="1" customFormat="1" x14ac:dyDescent="0.25">
      <c r="A111" s="152"/>
    </row>
    <row r="112" spans="1:43" s="1" customFormat="1" x14ac:dyDescent="0.25">
      <c r="A112" s="152" t="s">
        <v>149</v>
      </c>
      <c r="C112" s="18"/>
      <c r="D112" s="18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</row>
    <row r="113" spans="1:43" x14ac:dyDescent="0.25">
      <c r="A113" s="21"/>
      <c r="E113" s="43"/>
    </row>
    <row r="114" spans="1:43" x14ac:dyDescent="0.25">
      <c r="A114" s="152" t="s">
        <v>150</v>
      </c>
      <c r="B114" s="19" t="s">
        <v>170</v>
      </c>
    </row>
    <row r="115" spans="1:43" s="40" customFormat="1" x14ac:dyDescent="0.25">
      <c r="A115" s="159" t="s">
        <v>151</v>
      </c>
      <c r="B115" s="47"/>
      <c r="C115" s="39"/>
      <c r="D115" s="39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</row>
    <row r="116" spans="1:43" s="40" customFormat="1" x14ac:dyDescent="0.25">
      <c r="A116" s="159" t="s">
        <v>153</v>
      </c>
      <c r="B116" s="47"/>
      <c r="C116" s="39"/>
      <c r="D116" s="39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</row>
    <row r="117" spans="1:43" s="40" customFormat="1" x14ac:dyDescent="0.25">
      <c r="A117" s="159" t="s">
        <v>154</v>
      </c>
      <c r="B117" s="47"/>
      <c r="C117" s="39"/>
      <c r="D117" s="39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</row>
    <row r="118" spans="1:43" s="40" customFormat="1" x14ac:dyDescent="0.25">
      <c r="A118" s="159" t="s">
        <v>155</v>
      </c>
      <c r="B118" s="47"/>
      <c r="C118" s="39"/>
      <c r="D118" s="39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</row>
    <row r="119" spans="1:43" s="40" customFormat="1" x14ac:dyDescent="0.25">
      <c r="A119" s="159" t="s">
        <v>156</v>
      </c>
      <c r="B119" s="47"/>
      <c r="C119" s="39"/>
      <c r="D119" s="39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</row>
    <row r="120" spans="1:43" s="40" customFormat="1" x14ac:dyDescent="0.25">
      <c r="A120" s="159" t="s">
        <v>157</v>
      </c>
      <c r="B120" s="47"/>
      <c r="C120" s="39"/>
      <c r="D120" s="39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</row>
    <row r="121" spans="1:43" s="40" customFormat="1" x14ac:dyDescent="0.25">
      <c r="A121" s="159" t="s">
        <v>158</v>
      </c>
      <c r="B121" s="47"/>
      <c r="C121" s="39"/>
      <c r="D121" s="39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</row>
    <row r="122" spans="1:43" s="40" customFormat="1" x14ac:dyDescent="0.25">
      <c r="A122" s="159" t="s">
        <v>159</v>
      </c>
      <c r="B122" s="47"/>
      <c r="C122" s="39"/>
      <c r="D122" s="39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</row>
    <row r="123" spans="1:43" s="40" customFormat="1" x14ac:dyDescent="0.25">
      <c r="A123" s="159" t="s">
        <v>160</v>
      </c>
      <c r="B123" s="47"/>
      <c r="C123" s="39"/>
      <c r="D123" s="39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</row>
    <row r="124" spans="1:43" s="40" customFormat="1" x14ac:dyDescent="0.25">
      <c r="A124" s="159" t="s">
        <v>161</v>
      </c>
      <c r="B124" s="47"/>
      <c r="C124" s="39"/>
      <c r="D124" s="39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</row>
    <row r="125" spans="1:43" s="40" customFormat="1" x14ac:dyDescent="0.25">
      <c r="A125" s="159" t="s">
        <v>162</v>
      </c>
      <c r="B125" s="47"/>
      <c r="C125" s="39"/>
      <c r="D125" s="39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</row>
    <row r="126" spans="1:43" s="40" customFormat="1" x14ac:dyDescent="0.25">
      <c r="A126" s="159" t="s">
        <v>163</v>
      </c>
      <c r="B126" s="47"/>
      <c r="C126" s="39"/>
      <c r="D126" s="39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</row>
    <row r="127" spans="1:43" s="1" customFormat="1" x14ac:dyDescent="0.25">
      <c r="A127" s="152" t="s">
        <v>152</v>
      </c>
      <c r="B127" s="44" t="str">
        <f>IF(SUM(E127:AQ127)=SUM(E115:AQ126),"součet v pořádku / sum is OK","součet ostatní tržby nesedí")</f>
        <v>součet v pořádku / sum is OK</v>
      </c>
      <c r="C127" s="18"/>
      <c r="D127" s="18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</row>
    <row r="128" spans="1:43" x14ac:dyDescent="0.25"/>
    <row r="129" spans="1:1" x14ac:dyDescent="0.25"/>
    <row r="130" spans="1:1" x14ac:dyDescent="0.25"/>
    <row r="131" spans="1:1" x14ac:dyDescent="0.25"/>
    <row r="132" spans="1:1" x14ac:dyDescent="0.25"/>
    <row r="133" spans="1:1" x14ac:dyDescent="0.25"/>
    <row r="134" spans="1:1" x14ac:dyDescent="0.25"/>
    <row r="135" spans="1:1" x14ac:dyDescent="0.25"/>
    <row r="136" spans="1:1" x14ac:dyDescent="0.25"/>
    <row r="137" spans="1:1" hidden="1" x14ac:dyDescent="0.25">
      <c r="A137" s="45"/>
    </row>
    <row r="138" spans="1:1" hidden="1" x14ac:dyDescent="0.25">
      <c r="A138" s="45"/>
    </row>
    <row r="139" spans="1:1" hidden="1" x14ac:dyDescent="0.25">
      <c r="A139" s="45"/>
    </row>
    <row r="140" spans="1:1" x14ac:dyDescent="0.25"/>
    <row r="141" spans="1:1" x14ac:dyDescent="0.25"/>
    <row r="142" spans="1:1" x14ac:dyDescent="0.25"/>
    <row r="143" spans="1:1" x14ac:dyDescent="0.25"/>
    <row r="144" spans="1:1" x14ac:dyDescent="0.25"/>
    <row r="145" x14ac:dyDescent="0.25"/>
  </sheetData>
  <sheetProtection password="CEC2" sheet="1" insertRows="0"/>
  <mergeCells count="10">
    <mergeCell ref="E43:F43"/>
    <mergeCell ref="E44:F44"/>
    <mergeCell ref="E46:F46"/>
    <mergeCell ref="E42:F42"/>
    <mergeCell ref="A1:A3"/>
    <mergeCell ref="D1:I1"/>
    <mergeCell ref="D2:I2"/>
    <mergeCell ref="D3:I3"/>
    <mergeCell ref="D4:I4"/>
    <mergeCell ref="A4:A5"/>
  </mergeCells>
  <conditionalFormatting sqref="E58:AQ59 E55:AQ56 E61:AQ62 E82:AQ83 E85:AQ86 E75:AQ75 E89:AQ89 E91:AQ92 E110:AQ110 E52:AQ53 E115:AQ119 E127:AQ127 E104:AQ104 E14:AQ14">
    <cfRule type="expression" dxfId="61" priority="41">
      <formula>E$13=0</formula>
    </cfRule>
  </conditionalFormatting>
  <conditionalFormatting sqref="E37:AQ37">
    <cfRule type="expression" dxfId="60" priority="42">
      <formula>$B$36=0</formula>
    </cfRule>
  </conditionalFormatting>
  <conditionalFormatting sqref="E48:AQ48">
    <cfRule type="expression" dxfId="59" priority="40">
      <formula>E$12=1</formula>
    </cfRule>
  </conditionalFormatting>
  <conditionalFormatting sqref="E107:AQ107">
    <cfRule type="expression" dxfId="58" priority="39">
      <formula>E$13=0</formula>
    </cfRule>
  </conditionalFormatting>
  <conditionalFormatting sqref="E112:AQ112">
    <cfRule type="expression" dxfId="57" priority="38">
      <formula>E$13=0</formula>
    </cfRule>
  </conditionalFormatting>
  <conditionalFormatting sqref="E124:AQ124">
    <cfRule type="expression" dxfId="56" priority="37">
      <formula>E$13=0</formula>
    </cfRule>
  </conditionalFormatting>
  <conditionalFormatting sqref="E88:AQ88">
    <cfRule type="expression" dxfId="55" priority="36">
      <formula>E$13=0</formula>
    </cfRule>
  </conditionalFormatting>
  <conditionalFormatting sqref="E54:AQ54">
    <cfRule type="expression" dxfId="54" priority="35">
      <formula>E$13=0</formula>
    </cfRule>
  </conditionalFormatting>
  <conditionalFormatting sqref="E57:AQ57">
    <cfRule type="expression" dxfId="53" priority="34">
      <formula>E$13=0</formula>
    </cfRule>
  </conditionalFormatting>
  <conditionalFormatting sqref="E60:AQ60">
    <cfRule type="expression" dxfId="52" priority="33">
      <formula>E$13=0</formula>
    </cfRule>
  </conditionalFormatting>
  <conditionalFormatting sqref="E63:AQ63">
    <cfRule type="expression" dxfId="51" priority="32">
      <formula>E$13=0</formula>
    </cfRule>
  </conditionalFormatting>
  <conditionalFormatting sqref="E84:AQ84">
    <cfRule type="expression" dxfId="50" priority="31">
      <formula>E$13=0</formula>
    </cfRule>
  </conditionalFormatting>
  <conditionalFormatting sqref="E87:AQ87">
    <cfRule type="expression" dxfId="49" priority="30">
      <formula>E$13=0</formula>
    </cfRule>
  </conditionalFormatting>
  <conditionalFormatting sqref="E95:AQ99">
    <cfRule type="expression" dxfId="48" priority="29">
      <formula>E$13=0</formula>
    </cfRule>
  </conditionalFormatting>
  <conditionalFormatting sqref="E64:AQ65">
    <cfRule type="expression" dxfId="47" priority="28">
      <formula>E$13=0</formula>
    </cfRule>
  </conditionalFormatting>
  <conditionalFormatting sqref="E66:AQ66">
    <cfRule type="expression" dxfId="46" priority="27">
      <formula>E$13=0</formula>
    </cfRule>
  </conditionalFormatting>
  <conditionalFormatting sqref="E67:AQ68">
    <cfRule type="expression" dxfId="45" priority="26">
      <formula>E$13=0</formula>
    </cfRule>
  </conditionalFormatting>
  <conditionalFormatting sqref="E69:AQ69">
    <cfRule type="expression" dxfId="44" priority="25">
      <formula>E$13=0</formula>
    </cfRule>
  </conditionalFormatting>
  <conditionalFormatting sqref="E70:AQ71">
    <cfRule type="expression" dxfId="43" priority="24">
      <formula>E$13=0</formula>
    </cfRule>
  </conditionalFormatting>
  <conditionalFormatting sqref="E72:AQ72">
    <cfRule type="expression" dxfId="42" priority="23">
      <formula>E$13=0</formula>
    </cfRule>
  </conditionalFormatting>
  <conditionalFormatting sqref="E73:AQ74">
    <cfRule type="expression" dxfId="41" priority="22">
      <formula>E$13=0</formula>
    </cfRule>
  </conditionalFormatting>
  <conditionalFormatting sqref="E78:AQ78">
    <cfRule type="expression" dxfId="40" priority="21">
      <formula>E$13=0</formula>
    </cfRule>
  </conditionalFormatting>
  <conditionalFormatting sqref="E76:AQ77">
    <cfRule type="expression" dxfId="39" priority="20">
      <formula>E$13=0</formula>
    </cfRule>
  </conditionalFormatting>
  <conditionalFormatting sqref="E81:AQ81">
    <cfRule type="expression" dxfId="38" priority="19">
      <formula>E$13=0</formula>
    </cfRule>
  </conditionalFormatting>
  <conditionalFormatting sqref="E79:AQ80">
    <cfRule type="expression" dxfId="37" priority="18">
      <formula>E$13=0</formula>
    </cfRule>
  </conditionalFormatting>
  <conditionalFormatting sqref="E100:AQ100">
    <cfRule type="expression" dxfId="36" priority="17">
      <formula>E$13=0</formula>
    </cfRule>
  </conditionalFormatting>
  <conditionalFormatting sqref="E101:AQ101">
    <cfRule type="expression" dxfId="35" priority="16">
      <formula>E$13=0</formula>
    </cfRule>
  </conditionalFormatting>
  <conditionalFormatting sqref="E102:AQ102">
    <cfRule type="expression" dxfId="34" priority="15">
      <formula>E$13=0</formula>
    </cfRule>
  </conditionalFormatting>
  <conditionalFormatting sqref="E103:AQ103">
    <cfRule type="expression" dxfId="33" priority="14">
      <formula>E$13=0</formula>
    </cfRule>
  </conditionalFormatting>
  <conditionalFormatting sqref="E120:AQ120">
    <cfRule type="expression" dxfId="32" priority="13">
      <formula>E$13=0</formula>
    </cfRule>
  </conditionalFormatting>
  <conditionalFormatting sqref="E121:AQ121">
    <cfRule type="expression" dxfId="31" priority="12">
      <formula>E$13=0</formula>
    </cfRule>
  </conditionalFormatting>
  <conditionalFormatting sqref="E122:AQ122">
    <cfRule type="expression" dxfId="30" priority="11">
      <formula>E$13=0</formula>
    </cfRule>
  </conditionalFormatting>
  <conditionalFormatting sqref="E123:AQ123">
    <cfRule type="expression" dxfId="29" priority="10">
      <formula>E$13=0</formula>
    </cfRule>
  </conditionalFormatting>
  <conditionalFormatting sqref="E105:AQ105">
    <cfRule type="expression" dxfId="28" priority="4">
      <formula>E$13=0</formula>
    </cfRule>
  </conditionalFormatting>
  <conditionalFormatting sqref="E106:AQ106">
    <cfRule type="expression" dxfId="27" priority="3">
      <formula>E$13=0</formula>
    </cfRule>
  </conditionalFormatting>
  <conditionalFormatting sqref="E125:AQ125">
    <cfRule type="expression" dxfId="26" priority="2">
      <formula>E$13=0</formula>
    </cfRule>
  </conditionalFormatting>
  <conditionalFormatting sqref="E126:AQ126">
    <cfRule type="expression" dxfId="25" priority="1">
      <formula>E$13=0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207"/>
  <sheetViews>
    <sheetView showGridLines="0" zoomScale="80" zoomScaleNormal="80" workbookViewId="0">
      <pane ySplit="1" topLeftCell="A2" activePane="bottomLeft" state="frozen"/>
      <selection activeCell="K32" sqref="K32"/>
      <selection pane="bottomLeft" activeCell="A16" sqref="A16:XFD22"/>
    </sheetView>
  </sheetViews>
  <sheetFormatPr defaultColWidth="0" defaultRowHeight="15" x14ac:dyDescent="0.25"/>
  <cols>
    <col min="1" max="1" width="3" style="123" customWidth="1"/>
    <col min="2" max="2" width="57.140625" style="123" customWidth="1"/>
    <col min="3" max="3" width="10.7109375" style="123" bestFit="1" customWidth="1"/>
    <col min="4" max="4" width="18.5703125" style="123" customWidth="1"/>
    <col min="5" max="5" width="3.28515625" style="123" customWidth="1"/>
    <col min="6" max="25" width="10.42578125" style="123" customWidth="1"/>
    <col min="26" max="44" width="9.140625" style="123" customWidth="1"/>
    <col min="45" max="45" width="3.42578125" style="123" customWidth="1"/>
    <col min="46" max="16384" width="9.140625" style="123" hidden="1"/>
  </cols>
  <sheetData>
    <row r="1" spans="1:45" s="3" customFormat="1" x14ac:dyDescent="0.25">
      <c r="B1" s="54" t="s">
        <v>175</v>
      </c>
      <c r="C1" s="55"/>
      <c r="D1" s="55"/>
      <c r="E1" s="56"/>
      <c r="F1" s="57">
        <f>'Investment Scenario'!E12</f>
        <v>0</v>
      </c>
      <c r="G1" s="57">
        <f>'Investment Scenario'!F12</f>
        <v>1</v>
      </c>
      <c r="H1" s="57">
        <f>'Investment Scenario'!G12</f>
        <v>2</v>
      </c>
      <c r="I1" s="57">
        <f>'Investment Scenario'!H12</f>
        <v>3</v>
      </c>
      <c r="J1" s="57">
        <f>'Investment Scenario'!I12</f>
        <v>4</v>
      </c>
      <c r="K1" s="57">
        <f>'Investment Scenario'!J12</f>
        <v>5</v>
      </c>
      <c r="L1" s="57">
        <f>'Investment Scenario'!K12</f>
        <v>6</v>
      </c>
      <c r="M1" s="57">
        <f>'Investment Scenario'!L12</f>
        <v>7</v>
      </c>
      <c r="N1" s="57">
        <f>'Investment Scenario'!M12</f>
        <v>8</v>
      </c>
      <c r="O1" s="57">
        <f>'Investment Scenario'!N12</f>
        <v>9</v>
      </c>
      <c r="P1" s="57">
        <f>'Investment Scenario'!O12</f>
        <v>10</v>
      </c>
      <c r="Q1" s="57">
        <f>'Investment Scenario'!P12</f>
        <v>11</v>
      </c>
      <c r="R1" s="57">
        <f>'Investment Scenario'!Q12</f>
        <v>12</v>
      </c>
      <c r="S1" s="57">
        <f>'Investment Scenario'!R12</f>
        <v>13</v>
      </c>
      <c r="T1" s="57">
        <f>'Investment Scenario'!S12</f>
        <v>14</v>
      </c>
      <c r="U1" s="57">
        <f>'Investment Scenario'!T12</f>
        <v>15</v>
      </c>
      <c r="V1" s="57">
        <f>'Investment Scenario'!U12</f>
        <v>16</v>
      </c>
      <c r="W1" s="57">
        <f>'Investment Scenario'!V12</f>
        <v>17</v>
      </c>
      <c r="X1" s="57">
        <f>'Investment Scenario'!W12</f>
        <v>18</v>
      </c>
      <c r="Y1" s="57">
        <f>'Investment Scenario'!X12</f>
        <v>19</v>
      </c>
      <c r="Z1" s="57">
        <f>'Investment Scenario'!Y12</f>
        <v>20</v>
      </c>
      <c r="AA1" s="57">
        <f>'Investment Scenario'!Z12</f>
        <v>21</v>
      </c>
      <c r="AB1" s="57">
        <f>'Investment Scenario'!AA12</f>
        <v>22</v>
      </c>
      <c r="AC1" s="57">
        <f>'Investment Scenario'!AB12</f>
        <v>23</v>
      </c>
      <c r="AD1" s="57">
        <f>'Investment Scenario'!AC12</f>
        <v>24</v>
      </c>
      <c r="AE1" s="57">
        <f>'Investment Scenario'!AD12</f>
        <v>25</v>
      </c>
      <c r="AF1" s="57">
        <f>'Investment Scenario'!AE12</f>
        <v>26</v>
      </c>
      <c r="AG1" s="57">
        <f>'Investment Scenario'!AF12</f>
        <v>27</v>
      </c>
      <c r="AH1" s="57">
        <f>'Investment Scenario'!AG12</f>
        <v>28</v>
      </c>
      <c r="AI1" s="57">
        <f>'Investment Scenario'!AH12</f>
        <v>29</v>
      </c>
      <c r="AJ1" s="57">
        <f>'Investment Scenario'!AI12</f>
        <v>30</v>
      </c>
      <c r="AK1" s="57">
        <f>'Investment Scenario'!AJ12</f>
        <v>31</v>
      </c>
      <c r="AL1" s="57">
        <f>'Investment Scenario'!AK12</f>
        <v>32</v>
      </c>
      <c r="AM1" s="57">
        <f>'Investment Scenario'!AL12</f>
        <v>33</v>
      </c>
      <c r="AN1" s="57">
        <f>'Investment Scenario'!AM12</f>
        <v>34</v>
      </c>
      <c r="AO1" s="57">
        <f>'Investment Scenario'!AN12</f>
        <v>35</v>
      </c>
      <c r="AP1" s="57">
        <f>'Investment Scenario'!AO12</f>
        <v>36</v>
      </c>
      <c r="AQ1" s="57">
        <f>'Investment Scenario'!AP12</f>
        <v>37</v>
      </c>
      <c r="AR1" s="57">
        <f>'Investment Scenario'!AQ12</f>
        <v>38</v>
      </c>
    </row>
    <row r="2" spans="1:45" s="3" customFormat="1" x14ac:dyDescent="0.25">
      <c r="B2" s="58"/>
      <c r="C2" s="59"/>
      <c r="D2" s="59"/>
      <c r="E2" s="13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5" s="3" customFormat="1" x14ac:dyDescent="0.25">
      <c r="A3" s="59"/>
      <c r="B3" s="61" t="s">
        <v>5</v>
      </c>
      <c r="C3" s="62" t="s">
        <v>176</v>
      </c>
      <c r="D3" s="63"/>
      <c r="E3" s="64"/>
      <c r="F3" s="5"/>
      <c r="G3" s="5">
        <f>'Investment Scenario'!F14</f>
        <v>0</v>
      </c>
      <c r="H3" s="5">
        <f>'Investment Scenario'!G14</f>
        <v>0</v>
      </c>
      <c r="I3" s="5">
        <f>'Investment Scenario'!H14</f>
        <v>0</v>
      </c>
      <c r="J3" s="5">
        <f>'Investment Scenario'!I14</f>
        <v>0</v>
      </c>
      <c r="K3" s="5">
        <f>'Investment Scenario'!J14</f>
        <v>0</v>
      </c>
      <c r="L3" s="5">
        <f>'Investment Scenario'!K14</f>
        <v>0</v>
      </c>
      <c r="M3" s="5">
        <f>'Investment Scenario'!L14</f>
        <v>0</v>
      </c>
      <c r="N3" s="5">
        <f>'Investment Scenario'!M14</f>
        <v>0</v>
      </c>
      <c r="O3" s="5">
        <f>'Investment Scenario'!N14</f>
        <v>0</v>
      </c>
      <c r="P3" s="5">
        <f>'Investment Scenario'!O14</f>
        <v>0</v>
      </c>
      <c r="Q3" s="5">
        <f>'Investment Scenario'!P14</f>
        <v>0</v>
      </c>
      <c r="R3" s="5">
        <f>'Investment Scenario'!Q14</f>
        <v>0</v>
      </c>
      <c r="S3" s="5">
        <f>'Investment Scenario'!R14</f>
        <v>0</v>
      </c>
      <c r="T3" s="5">
        <f>'Investment Scenario'!S14</f>
        <v>0</v>
      </c>
      <c r="U3" s="5">
        <f>'Investment Scenario'!T14</f>
        <v>0</v>
      </c>
      <c r="V3" s="5">
        <f>'Investment Scenario'!U14</f>
        <v>0</v>
      </c>
      <c r="W3" s="5">
        <f>'Investment Scenario'!V14</f>
        <v>0</v>
      </c>
      <c r="X3" s="5">
        <f>'Investment Scenario'!W14</f>
        <v>0</v>
      </c>
      <c r="Y3" s="5">
        <f>'Investment Scenario'!X14</f>
        <v>0</v>
      </c>
      <c r="Z3" s="5">
        <f>'Investment Scenario'!Y14</f>
        <v>0</v>
      </c>
      <c r="AA3" s="5">
        <f>'Investment Scenario'!Z14</f>
        <v>0</v>
      </c>
      <c r="AB3" s="5">
        <f>'Investment Scenario'!AA14</f>
        <v>0</v>
      </c>
      <c r="AC3" s="5">
        <f>'Investment Scenario'!AB14</f>
        <v>0</v>
      </c>
      <c r="AD3" s="5">
        <f>'Investment Scenario'!AC14</f>
        <v>0</v>
      </c>
      <c r="AE3" s="5">
        <f>'Investment Scenario'!AD14</f>
        <v>0</v>
      </c>
      <c r="AF3" s="5">
        <f>'Investment Scenario'!AE14</f>
        <v>0</v>
      </c>
      <c r="AG3" s="5">
        <f>'Investment Scenario'!AF14</f>
        <v>0</v>
      </c>
      <c r="AH3" s="5">
        <f>'Investment Scenario'!AG14</f>
        <v>0</v>
      </c>
      <c r="AI3" s="5">
        <f>'Investment Scenario'!AH14</f>
        <v>0</v>
      </c>
      <c r="AJ3" s="5">
        <f>'Investment Scenario'!AI14</f>
        <v>0</v>
      </c>
      <c r="AK3" s="5">
        <f>'Investment Scenario'!AJ14</f>
        <v>0</v>
      </c>
      <c r="AL3" s="5">
        <f>'Investment Scenario'!AK14</f>
        <v>0</v>
      </c>
      <c r="AM3" s="5">
        <f>'Investment Scenario'!AL14</f>
        <v>0</v>
      </c>
      <c r="AN3" s="5">
        <f>'Investment Scenario'!AM14</f>
        <v>0</v>
      </c>
      <c r="AO3" s="5">
        <f>'Investment Scenario'!AN14</f>
        <v>0</v>
      </c>
      <c r="AP3" s="5">
        <f>'Investment Scenario'!AO14</f>
        <v>0</v>
      </c>
      <c r="AQ3" s="5">
        <f>'Investment Scenario'!AP14</f>
        <v>0</v>
      </c>
      <c r="AR3" s="5">
        <f>'Investment Scenario'!AQ14</f>
        <v>0</v>
      </c>
      <c r="AS3" s="40"/>
    </row>
    <row r="4" spans="1:45" s="10" customFormat="1" x14ac:dyDescent="0.25">
      <c r="A4" s="13"/>
      <c r="B4" s="13"/>
      <c r="C4" s="13"/>
      <c r="D4" s="13"/>
      <c r="E4" s="13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45" s="3" customFormat="1" x14ac:dyDescent="0.25">
      <c r="A5" s="59"/>
      <c r="B5" s="63" t="s">
        <v>7</v>
      </c>
      <c r="C5" s="62" t="s">
        <v>8</v>
      </c>
      <c r="D5" s="63"/>
      <c r="E5" s="64"/>
      <c r="F5" s="5" t="str">
        <f>IF(F$3&gt;0,F6*3.6,"")</f>
        <v/>
      </c>
      <c r="G5" s="5" t="str">
        <f t="shared" ref="G5:J5" si="0">IF(G$3&gt;0,G6*3.6,"")</f>
        <v/>
      </c>
      <c r="H5" s="5" t="str">
        <f t="shared" si="0"/>
        <v/>
      </c>
      <c r="I5" s="5" t="str">
        <f>IF(I$3&gt;0,I6*3.6,"")</f>
        <v/>
      </c>
      <c r="J5" s="5" t="str">
        <f t="shared" si="0"/>
        <v/>
      </c>
      <c r="K5" s="5" t="str">
        <f>IF(K$3&gt;0,K6*3.6,"")</f>
        <v/>
      </c>
      <c r="L5" s="5" t="str">
        <f t="shared" ref="L5:AR5" si="1">IF(L$3&gt;0,L6*3.6,"")</f>
        <v/>
      </c>
      <c r="M5" s="5" t="str">
        <f t="shared" si="1"/>
        <v/>
      </c>
      <c r="N5" s="5" t="str">
        <f t="shared" si="1"/>
        <v/>
      </c>
      <c r="O5" s="5" t="str">
        <f t="shared" si="1"/>
        <v/>
      </c>
      <c r="P5" s="5" t="str">
        <f t="shared" si="1"/>
        <v/>
      </c>
      <c r="Q5" s="5" t="str">
        <f t="shared" si="1"/>
        <v/>
      </c>
      <c r="R5" s="5" t="str">
        <f t="shared" si="1"/>
        <v/>
      </c>
      <c r="S5" s="5" t="str">
        <f t="shared" si="1"/>
        <v/>
      </c>
      <c r="T5" s="5" t="str">
        <f t="shared" si="1"/>
        <v/>
      </c>
      <c r="U5" s="5" t="str">
        <f t="shared" si="1"/>
        <v/>
      </c>
      <c r="V5" s="5" t="str">
        <f t="shared" si="1"/>
        <v/>
      </c>
      <c r="W5" s="5" t="str">
        <f t="shared" si="1"/>
        <v/>
      </c>
      <c r="X5" s="5" t="str">
        <f t="shared" si="1"/>
        <v/>
      </c>
      <c r="Y5" s="5" t="str">
        <f t="shared" si="1"/>
        <v/>
      </c>
      <c r="Z5" s="5" t="str">
        <f t="shared" si="1"/>
        <v/>
      </c>
      <c r="AA5" s="5" t="str">
        <f t="shared" si="1"/>
        <v/>
      </c>
      <c r="AB5" s="5" t="str">
        <f t="shared" si="1"/>
        <v/>
      </c>
      <c r="AC5" s="5" t="str">
        <f t="shared" si="1"/>
        <v/>
      </c>
      <c r="AD5" s="5" t="str">
        <f t="shared" si="1"/>
        <v/>
      </c>
      <c r="AE5" s="5" t="str">
        <f t="shared" si="1"/>
        <v/>
      </c>
      <c r="AF5" s="5" t="str">
        <f t="shared" si="1"/>
        <v/>
      </c>
      <c r="AG5" s="5" t="str">
        <f t="shared" si="1"/>
        <v/>
      </c>
      <c r="AH5" s="5" t="str">
        <f t="shared" si="1"/>
        <v/>
      </c>
      <c r="AI5" s="5" t="str">
        <f t="shared" si="1"/>
        <v/>
      </c>
      <c r="AJ5" s="5" t="str">
        <f t="shared" si="1"/>
        <v/>
      </c>
      <c r="AK5" s="5" t="str">
        <f t="shared" si="1"/>
        <v/>
      </c>
      <c r="AL5" s="5" t="str">
        <f t="shared" si="1"/>
        <v/>
      </c>
      <c r="AM5" s="5" t="str">
        <f t="shared" si="1"/>
        <v/>
      </c>
      <c r="AN5" s="5" t="str">
        <f t="shared" si="1"/>
        <v/>
      </c>
      <c r="AO5" s="5" t="str">
        <f t="shared" si="1"/>
        <v/>
      </c>
      <c r="AP5" s="5" t="str">
        <f t="shared" si="1"/>
        <v/>
      </c>
      <c r="AQ5" s="5" t="str">
        <f t="shared" si="1"/>
        <v/>
      </c>
      <c r="AR5" s="5" t="str">
        <f t="shared" si="1"/>
        <v/>
      </c>
      <c r="AS5" s="40"/>
    </row>
    <row r="6" spans="1:45" s="3" customFormat="1" x14ac:dyDescent="0.25">
      <c r="B6" s="3" t="s">
        <v>7</v>
      </c>
      <c r="C6" s="65" t="s">
        <v>9</v>
      </c>
      <c r="D6" s="66"/>
      <c r="E6" s="67"/>
      <c r="F6" s="4" t="str">
        <f>IF(F$3&gt;0,'Investment Scenario'!$B$32,"")</f>
        <v/>
      </c>
      <c r="G6" s="4" t="str">
        <f>IF(G$3&gt;0,'Investment Scenario'!$B$32,"")</f>
        <v/>
      </c>
      <c r="H6" s="4" t="str">
        <f>IF(H$3&gt;0,'Investment Scenario'!$B$32,"")</f>
        <v/>
      </c>
      <c r="I6" s="4" t="str">
        <f>IF(I$3&gt;0,'Investment Scenario'!$B$32,"")</f>
        <v/>
      </c>
      <c r="J6" s="4" t="str">
        <f>IF(J$3&gt;0,'Investment Scenario'!$B$32,"")</f>
        <v/>
      </c>
      <c r="K6" s="4" t="str">
        <f>IF(K$3&gt;0,'Investment Scenario'!$B$32,"")</f>
        <v/>
      </c>
      <c r="L6" s="4" t="str">
        <f>IF(L$3&gt;0,'Investment Scenario'!$B$32,"")</f>
        <v/>
      </c>
      <c r="M6" s="4" t="str">
        <f>IF(M$3&gt;0,'Investment Scenario'!$B$32,"")</f>
        <v/>
      </c>
      <c r="N6" s="4" t="str">
        <f>IF(N$3&gt;0,'Investment Scenario'!$B$32,"")</f>
        <v/>
      </c>
      <c r="O6" s="4" t="str">
        <f>IF(O$3&gt;0,'Investment Scenario'!$B$32,"")</f>
        <v/>
      </c>
      <c r="P6" s="4" t="str">
        <f>IF(P$3&gt;0,'Investment Scenario'!$B$32,"")</f>
        <v/>
      </c>
      <c r="Q6" s="4" t="str">
        <f>IF(Q$3&gt;0,'Investment Scenario'!$B$32,"")</f>
        <v/>
      </c>
      <c r="R6" s="4" t="str">
        <f>IF(R$3&gt;0,'Investment Scenario'!$B$32,"")</f>
        <v/>
      </c>
      <c r="S6" s="4" t="str">
        <f>IF(S$3&gt;0,'Investment Scenario'!$B$32,"")</f>
        <v/>
      </c>
      <c r="T6" s="4" t="str">
        <f>IF(T$3&gt;0,'Investment Scenario'!$B$32,"")</f>
        <v/>
      </c>
      <c r="U6" s="4" t="str">
        <f>IF(U$3&gt;0,'Investment Scenario'!$B$32,"")</f>
        <v/>
      </c>
      <c r="V6" s="4" t="str">
        <f>IF(V$3&gt;0,'Investment Scenario'!$B$32,"")</f>
        <v/>
      </c>
      <c r="W6" s="4" t="str">
        <f>IF(W$3&gt;0,'Investment Scenario'!$B$32,"")</f>
        <v/>
      </c>
      <c r="X6" s="4" t="str">
        <f>IF(X$3&gt;0,'Investment Scenario'!$B$32,"")</f>
        <v/>
      </c>
      <c r="Y6" s="4" t="str">
        <f>IF(Y$3&gt;0,'Investment Scenario'!$B$32,"")</f>
        <v/>
      </c>
      <c r="Z6" s="4" t="str">
        <f>IF(Z$3&gt;0,'Investment Scenario'!$B$32,"")</f>
        <v/>
      </c>
      <c r="AA6" s="4" t="str">
        <f>IF(AA$3&gt;0,'Investment Scenario'!$B$32,"")</f>
        <v/>
      </c>
      <c r="AB6" s="4" t="str">
        <f>IF(AB$3&gt;0,'Investment Scenario'!$B$32,"")</f>
        <v/>
      </c>
      <c r="AC6" s="4" t="str">
        <f>IF(AC$3&gt;0,'Investment Scenario'!$B$32,"")</f>
        <v/>
      </c>
      <c r="AD6" s="4" t="str">
        <f>IF(AD$3&gt;0,'Investment Scenario'!$B$32,"")</f>
        <v/>
      </c>
      <c r="AE6" s="4" t="str">
        <f>IF(AE$3&gt;0,'Investment Scenario'!$B$32,"")</f>
        <v/>
      </c>
      <c r="AF6" s="4" t="str">
        <f>IF(AF$3&gt;0,'Investment Scenario'!$B$32,"")</f>
        <v/>
      </c>
      <c r="AG6" s="4" t="str">
        <f>IF(AG$3&gt;0,'Investment Scenario'!$B$32,"")</f>
        <v/>
      </c>
      <c r="AH6" s="4" t="str">
        <f>IF(AH$3&gt;0,'Investment Scenario'!$B$32,"")</f>
        <v/>
      </c>
      <c r="AI6" s="4" t="str">
        <f>IF(AI$3&gt;0,'Investment Scenario'!$B$32,"")</f>
        <v/>
      </c>
      <c r="AJ6" s="4" t="str">
        <f>IF(AJ$3&gt;0,'Investment Scenario'!$B$32,"")</f>
        <v/>
      </c>
      <c r="AK6" s="4" t="str">
        <f>IF(AK$3&gt;0,'Investment Scenario'!$B$32,"")</f>
        <v/>
      </c>
      <c r="AL6" s="4" t="str">
        <f>IF(AL$3&gt;0,'Investment Scenario'!$B$32,"")</f>
        <v/>
      </c>
      <c r="AM6" s="4" t="str">
        <f>IF(AM$3&gt;0,'Investment Scenario'!$B$32,"")</f>
        <v/>
      </c>
      <c r="AN6" s="4" t="str">
        <f>IF(AN$3&gt;0,'Investment Scenario'!$B$32,"")</f>
        <v/>
      </c>
      <c r="AO6" s="4" t="str">
        <f>IF(AO$3&gt;0,'Investment Scenario'!$B$32,"")</f>
        <v/>
      </c>
      <c r="AP6" s="4" t="str">
        <f>IF(AP$3&gt;0,'Investment Scenario'!$B$32,"")</f>
        <v/>
      </c>
      <c r="AQ6" s="4" t="str">
        <f>IF(AQ$3&gt;0,'Investment Scenario'!$B$32,"")</f>
        <v/>
      </c>
      <c r="AR6" s="4" t="str">
        <f>IF(AR$3&gt;0,'Investment Scenario'!$B$32,"")</f>
        <v/>
      </c>
    </row>
    <row r="7" spans="1:45" s="3" customFormat="1" x14ac:dyDescent="0.25">
      <c r="B7" s="3" t="s">
        <v>10</v>
      </c>
      <c r="C7" s="65" t="s">
        <v>9</v>
      </c>
      <c r="D7" s="66"/>
      <c r="E7" s="67"/>
      <c r="F7" s="4" t="str">
        <f>IF(F$3&gt;0,'Investment Scenario'!$B$33,"")</f>
        <v/>
      </c>
      <c r="G7" s="4" t="str">
        <f>IF(G$3&gt;0,'Investment Scenario'!$B$33,"")</f>
        <v/>
      </c>
      <c r="H7" s="4" t="str">
        <f>IF(H$3&gt;0,'Investment Scenario'!$B$33,"")</f>
        <v/>
      </c>
      <c r="I7" s="4" t="str">
        <f>IF(I$3&gt;0,'Investment Scenario'!$B$33,"")</f>
        <v/>
      </c>
      <c r="J7" s="4" t="str">
        <f>IF(J$3&gt;0,'Investment Scenario'!$B$33,"")</f>
        <v/>
      </c>
      <c r="K7" s="4" t="str">
        <f>IF(K$3&gt;0,'Investment Scenario'!$B$33,"")</f>
        <v/>
      </c>
      <c r="L7" s="4" t="str">
        <f>IF(L$3&gt;0,'Investment Scenario'!$B$33,"")</f>
        <v/>
      </c>
      <c r="M7" s="4" t="str">
        <f>IF(M$3&gt;0,'Investment Scenario'!$B$33,"")</f>
        <v/>
      </c>
      <c r="N7" s="4" t="str">
        <f>IF(N$3&gt;0,'Investment Scenario'!$B$33,"")</f>
        <v/>
      </c>
      <c r="O7" s="4" t="str">
        <f>IF(O$3&gt;0,'Investment Scenario'!$B$33,"")</f>
        <v/>
      </c>
      <c r="P7" s="4" t="str">
        <f>IF(P$3&gt;0,'Investment Scenario'!$B$33,"")</f>
        <v/>
      </c>
      <c r="Q7" s="4" t="str">
        <f>IF(Q$3&gt;0,'Investment Scenario'!$B$33,"")</f>
        <v/>
      </c>
      <c r="R7" s="4" t="str">
        <f>IF(R$3&gt;0,'Investment Scenario'!$B$33,"")</f>
        <v/>
      </c>
      <c r="S7" s="4" t="str">
        <f>IF(S$3&gt;0,'Investment Scenario'!$B$33,"")</f>
        <v/>
      </c>
      <c r="T7" s="4" t="str">
        <f>IF(T$3&gt;0,'Investment Scenario'!$B$33,"")</f>
        <v/>
      </c>
      <c r="U7" s="4" t="str">
        <f>IF(U$3&gt;0,'Investment Scenario'!$B$33,"")</f>
        <v/>
      </c>
      <c r="V7" s="4" t="str">
        <f>IF(V$3&gt;0,'Investment Scenario'!$B$33,"")</f>
        <v/>
      </c>
      <c r="W7" s="4" t="str">
        <f>IF(W$3&gt;0,'Investment Scenario'!$B$33,"")</f>
        <v/>
      </c>
      <c r="X7" s="4" t="str">
        <f>IF(X$3&gt;0,'Investment Scenario'!$B$33,"")</f>
        <v/>
      </c>
      <c r="Y7" s="4" t="str">
        <f>IF(Y$3&gt;0,'Investment Scenario'!$B$33,"")</f>
        <v/>
      </c>
      <c r="Z7" s="4" t="str">
        <f>IF(Z$3&gt;0,'Investment Scenario'!$B$33,"")</f>
        <v/>
      </c>
      <c r="AA7" s="4" t="str">
        <f>IF(AA$3&gt;0,'Investment Scenario'!$B$33,"")</f>
        <v/>
      </c>
      <c r="AB7" s="4" t="str">
        <f>IF(AB$3&gt;0,'Investment Scenario'!$B$33,"")</f>
        <v/>
      </c>
      <c r="AC7" s="4" t="str">
        <f>IF(AC$3&gt;0,'Investment Scenario'!$B$33,"")</f>
        <v/>
      </c>
      <c r="AD7" s="4" t="str">
        <f>IF(AD$3&gt;0,'Investment Scenario'!$B$33,"")</f>
        <v/>
      </c>
      <c r="AE7" s="4" t="str">
        <f>IF(AE$3&gt;0,'Investment Scenario'!$B$33,"")</f>
        <v/>
      </c>
      <c r="AF7" s="4" t="str">
        <f>IF(AF$3&gt;0,'Investment Scenario'!$B$33,"")</f>
        <v/>
      </c>
      <c r="AG7" s="4" t="str">
        <f>IF(AG$3&gt;0,'Investment Scenario'!$B$33,"")</f>
        <v/>
      </c>
      <c r="AH7" s="4" t="str">
        <f>IF(AH$3&gt;0,'Investment Scenario'!$B$33,"")</f>
        <v/>
      </c>
      <c r="AI7" s="4" t="str">
        <f>IF(AI$3&gt;0,'Investment Scenario'!$B$33,"")</f>
        <v/>
      </c>
      <c r="AJ7" s="4" t="str">
        <f>IF(AJ$3&gt;0,'Investment Scenario'!$B$33,"")</f>
        <v/>
      </c>
      <c r="AK7" s="4" t="str">
        <f>IF(AK$3&gt;0,'Investment Scenario'!$B$33,"")</f>
        <v/>
      </c>
      <c r="AL7" s="4" t="str">
        <f>IF(AL$3&gt;0,'Investment Scenario'!$B$33,"")</f>
        <v/>
      </c>
      <c r="AM7" s="4" t="str">
        <f>IF(AM$3&gt;0,'Investment Scenario'!$B$33,"")</f>
        <v/>
      </c>
      <c r="AN7" s="4" t="str">
        <f>IF(AN$3&gt;0,'Investment Scenario'!$B$33,"")</f>
        <v/>
      </c>
      <c r="AO7" s="4" t="str">
        <f>IF(AO$3&gt;0,'Investment Scenario'!$B$33,"")</f>
        <v/>
      </c>
      <c r="AP7" s="4" t="str">
        <f>IF(AP$3&gt;0,'Investment Scenario'!$B$33,"")</f>
        <v/>
      </c>
      <c r="AQ7" s="4" t="str">
        <f>IF(AQ$3&gt;0,'Investment Scenario'!$B$33,"")</f>
        <v/>
      </c>
      <c r="AR7" s="4" t="str">
        <f>IF(AR$3&gt;0,'Investment Scenario'!$B$33,"")</f>
        <v/>
      </c>
    </row>
    <row r="8" spans="1:45" s="3" customFormat="1" x14ac:dyDescent="0.25">
      <c r="A8" s="59"/>
      <c r="B8" s="63" t="s">
        <v>11</v>
      </c>
      <c r="C8" s="61" t="s">
        <v>195</v>
      </c>
      <c r="D8" s="63"/>
      <c r="E8" s="64"/>
      <c r="F8" s="5" t="str">
        <f>IF(F$3&gt;0,+F7+F6,"")</f>
        <v/>
      </c>
      <c r="G8" s="5" t="str">
        <f t="shared" ref="G8:J8" si="2">IF(G$3&gt;0,+G7+G6,"")</f>
        <v/>
      </c>
      <c r="H8" s="5" t="str">
        <f t="shared" si="2"/>
        <v/>
      </c>
      <c r="I8" s="5" t="str">
        <f t="shared" si="2"/>
        <v/>
      </c>
      <c r="J8" s="5" t="str">
        <f t="shared" si="2"/>
        <v/>
      </c>
      <c r="K8" s="5" t="str">
        <f>IF(K$3&gt;0,+K7+K6,"")</f>
        <v/>
      </c>
      <c r="L8" s="5" t="str">
        <f t="shared" ref="L8:AR8" si="3">IF(L$3&gt;0,+L7+L6,"")</f>
        <v/>
      </c>
      <c r="M8" s="5" t="str">
        <f t="shared" si="3"/>
        <v/>
      </c>
      <c r="N8" s="5" t="str">
        <f t="shared" si="3"/>
        <v/>
      </c>
      <c r="O8" s="5" t="str">
        <f t="shared" si="3"/>
        <v/>
      </c>
      <c r="P8" s="5" t="str">
        <f t="shared" si="3"/>
        <v/>
      </c>
      <c r="Q8" s="5" t="str">
        <f t="shared" si="3"/>
        <v/>
      </c>
      <c r="R8" s="5" t="str">
        <f t="shared" si="3"/>
        <v/>
      </c>
      <c r="S8" s="5" t="str">
        <f t="shared" si="3"/>
        <v/>
      </c>
      <c r="T8" s="5" t="str">
        <f t="shared" si="3"/>
        <v/>
      </c>
      <c r="U8" s="5" t="str">
        <f t="shared" si="3"/>
        <v/>
      </c>
      <c r="V8" s="5" t="str">
        <f t="shared" si="3"/>
        <v/>
      </c>
      <c r="W8" s="5" t="str">
        <f t="shared" si="3"/>
        <v/>
      </c>
      <c r="X8" s="5" t="str">
        <f t="shared" si="3"/>
        <v/>
      </c>
      <c r="Y8" s="5" t="str">
        <f t="shared" si="3"/>
        <v/>
      </c>
      <c r="Z8" s="5" t="str">
        <f t="shared" si="3"/>
        <v/>
      </c>
      <c r="AA8" s="5" t="str">
        <f t="shared" si="3"/>
        <v/>
      </c>
      <c r="AB8" s="5" t="str">
        <f t="shared" si="3"/>
        <v/>
      </c>
      <c r="AC8" s="5" t="str">
        <f t="shared" si="3"/>
        <v/>
      </c>
      <c r="AD8" s="5" t="str">
        <f t="shared" si="3"/>
        <v/>
      </c>
      <c r="AE8" s="5" t="str">
        <f t="shared" si="3"/>
        <v/>
      </c>
      <c r="AF8" s="5" t="str">
        <f t="shared" si="3"/>
        <v/>
      </c>
      <c r="AG8" s="5" t="str">
        <f t="shared" si="3"/>
        <v/>
      </c>
      <c r="AH8" s="5" t="str">
        <f t="shared" si="3"/>
        <v/>
      </c>
      <c r="AI8" s="5" t="str">
        <f t="shared" si="3"/>
        <v/>
      </c>
      <c r="AJ8" s="5" t="str">
        <f t="shared" si="3"/>
        <v/>
      </c>
      <c r="AK8" s="5" t="str">
        <f t="shared" si="3"/>
        <v/>
      </c>
      <c r="AL8" s="5" t="str">
        <f t="shared" si="3"/>
        <v/>
      </c>
      <c r="AM8" s="5" t="str">
        <f t="shared" si="3"/>
        <v/>
      </c>
      <c r="AN8" s="5" t="str">
        <f t="shared" si="3"/>
        <v/>
      </c>
      <c r="AO8" s="5" t="str">
        <f t="shared" si="3"/>
        <v/>
      </c>
      <c r="AP8" s="5" t="str">
        <f t="shared" si="3"/>
        <v/>
      </c>
      <c r="AQ8" s="5" t="str">
        <f t="shared" si="3"/>
        <v/>
      </c>
      <c r="AR8" s="5" t="str">
        <f t="shared" si="3"/>
        <v/>
      </c>
      <c r="AS8" s="40"/>
    </row>
    <row r="9" spans="1:45" s="10" customFormat="1" x14ac:dyDescent="0.25">
      <c r="F9" s="6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45" s="3" customFormat="1" x14ac:dyDescent="0.25">
      <c r="A10" s="59"/>
      <c r="B10" s="72" t="s">
        <v>12</v>
      </c>
      <c r="C10" s="72" t="s">
        <v>13</v>
      </c>
      <c r="D10" s="63"/>
      <c r="E10" s="64"/>
      <c r="F10" s="75" t="str">
        <f>IF(F$3&gt;0,0.065*(F25/(F25+F26))*(-$D$49)*(1.01^F3)*1000/F5,"")</f>
        <v/>
      </c>
      <c r="G10" s="75" t="str">
        <f t="shared" ref="G10:AR10" si="4">IF(G$3&gt;0,0.065*(G25/(G25+G26))*(-$D$49)*(1.01^G3)*1000/G5,"")</f>
        <v/>
      </c>
      <c r="H10" s="75" t="str">
        <f t="shared" si="4"/>
        <v/>
      </c>
      <c r="I10" s="75" t="str">
        <f t="shared" si="4"/>
        <v/>
      </c>
      <c r="J10" s="75" t="str">
        <f t="shared" si="4"/>
        <v/>
      </c>
      <c r="K10" s="75" t="str">
        <f t="shared" si="4"/>
        <v/>
      </c>
      <c r="L10" s="75" t="str">
        <f t="shared" si="4"/>
        <v/>
      </c>
      <c r="M10" s="75" t="str">
        <f t="shared" si="4"/>
        <v/>
      </c>
      <c r="N10" s="75" t="str">
        <f t="shared" si="4"/>
        <v/>
      </c>
      <c r="O10" s="75" t="str">
        <f t="shared" si="4"/>
        <v/>
      </c>
      <c r="P10" s="75" t="str">
        <f t="shared" si="4"/>
        <v/>
      </c>
      <c r="Q10" s="75" t="str">
        <f t="shared" si="4"/>
        <v/>
      </c>
      <c r="R10" s="75" t="str">
        <f t="shared" si="4"/>
        <v/>
      </c>
      <c r="S10" s="75" t="str">
        <f t="shared" si="4"/>
        <v/>
      </c>
      <c r="T10" s="75" t="str">
        <f t="shared" si="4"/>
        <v/>
      </c>
      <c r="U10" s="75" t="str">
        <f t="shared" si="4"/>
        <v/>
      </c>
      <c r="V10" s="75" t="str">
        <f t="shared" si="4"/>
        <v/>
      </c>
      <c r="W10" s="75" t="str">
        <f t="shared" si="4"/>
        <v/>
      </c>
      <c r="X10" s="75" t="str">
        <f t="shared" si="4"/>
        <v/>
      </c>
      <c r="Y10" s="75" t="str">
        <f t="shared" si="4"/>
        <v/>
      </c>
      <c r="Z10" s="75" t="str">
        <f t="shared" si="4"/>
        <v/>
      </c>
      <c r="AA10" s="75" t="str">
        <f t="shared" si="4"/>
        <v/>
      </c>
      <c r="AB10" s="75" t="str">
        <f t="shared" si="4"/>
        <v/>
      </c>
      <c r="AC10" s="75" t="str">
        <f t="shared" si="4"/>
        <v/>
      </c>
      <c r="AD10" s="75" t="str">
        <f t="shared" si="4"/>
        <v/>
      </c>
      <c r="AE10" s="75" t="str">
        <f t="shared" si="4"/>
        <v/>
      </c>
      <c r="AF10" s="75" t="str">
        <f t="shared" si="4"/>
        <v/>
      </c>
      <c r="AG10" s="75" t="str">
        <f t="shared" si="4"/>
        <v/>
      </c>
      <c r="AH10" s="75" t="str">
        <f t="shared" si="4"/>
        <v/>
      </c>
      <c r="AI10" s="75" t="str">
        <f t="shared" si="4"/>
        <v/>
      </c>
      <c r="AJ10" s="75" t="str">
        <f t="shared" si="4"/>
        <v/>
      </c>
      <c r="AK10" s="75" t="str">
        <f t="shared" si="4"/>
        <v/>
      </c>
      <c r="AL10" s="75" t="str">
        <f t="shared" si="4"/>
        <v/>
      </c>
      <c r="AM10" s="75" t="str">
        <f t="shared" si="4"/>
        <v/>
      </c>
      <c r="AN10" s="75" t="str">
        <f t="shared" si="4"/>
        <v/>
      </c>
      <c r="AO10" s="75" t="str">
        <f t="shared" si="4"/>
        <v/>
      </c>
      <c r="AP10" s="75" t="str">
        <f t="shared" si="4"/>
        <v/>
      </c>
      <c r="AQ10" s="75" t="str">
        <f t="shared" si="4"/>
        <v/>
      </c>
      <c r="AR10" s="75" t="str">
        <f t="shared" si="4"/>
        <v/>
      </c>
      <c r="AS10" s="40"/>
    </row>
    <row r="11" spans="1:45" s="3" customFormat="1" x14ac:dyDescent="0.25">
      <c r="A11" s="59"/>
      <c r="B11" s="72" t="s">
        <v>14</v>
      </c>
      <c r="C11" s="72" t="s">
        <v>13</v>
      </c>
      <c r="D11" s="63"/>
      <c r="E11" s="64"/>
      <c r="F11" s="75" t="str">
        <f t="shared" ref="F11:AR11" si="5">IF(F$3&gt;0,1000*(+-F33-F38)*(F6/F8)/F5,"")</f>
        <v/>
      </c>
      <c r="G11" s="75" t="str">
        <f t="shared" si="5"/>
        <v/>
      </c>
      <c r="H11" s="75" t="str">
        <f t="shared" si="5"/>
        <v/>
      </c>
      <c r="I11" s="75" t="str">
        <f t="shared" si="5"/>
        <v/>
      </c>
      <c r="J11" s="75" t="str">
        <f t="shared" si="5"/>
        <v/>
      </c>
      <c r="K11" s="75" t="str">
        <f t="shared" si="5"/>
        <v/>
      </c>
      <c r="L11" s="75" t="str">
        <f t="shared" si="5"/>
        <v/>
      </c>
      <c r="M11" s="75" t="str">
        <f t="shared" si="5"/>
        <v/>
      </c>
      <c r="N11" s="75" t="str">
        <f t="shared" si="5"/>
        <v/>
      </c>
      <c r="O11" s="75" t="str">
        <f t="shared" si="5"/>
        <v/>
      </c>
      <c r="P11" s="75" t="str">
        <f t="shared" si="5"/>
        <v/>
      </c>
      <c r="Q11" s="75" t="str">
        <f t="shared" si="5"/>
        <v/>
      </c>
      <c r="R11" s="75" t="str">
        <f t="shared" si="5"/>
        <v/>
      </c>
      <c r="S11" s="75" t="str">
        <f t="shared" si="5"/>
        <v/>
      </c>
      <c r="T11" s="75" t="str">
        <f t="shared" si="5"/>
        <v/>
      </c>
      <c r="U11" s="75" t="str">
        <f t="shared" si="5"/>
        <v/>
      </c>
      <c r="V11" s="75" t="str">
        <f t="shared" si="5"/>
        <v/>
      </c>
      <c r="W11" s="75" t="str">
        <f t="shared" si="5"/>
        <v/>
      </c>
      <c r="X11" s="75" t="str">
        <f t="shared" si="5"/>
        <v/>
      </c>
      <c r="Y11" s="75" t="str">
        <f t="shared" si="5"/>
        <v/>
      </c>
      <c r="Z11" s="75" t="str">
        <f t="shared" si="5"/>
        <v/>
      </c>
      <c r="AA11" s="75" t="str">
        <f t="shared" si="5"/>
        <v/>
      </c>
      <c r="AB11" s="75" t="str">
        <f t="shared" si="5"/>
        <v/>
      </c>
      <c r="AC11" s="75" t="str">
        <f t="shared" si="5"/>
        <v/>
      </c>
      <c r="AD11" s="75" t="str">
        <f t="shared" si="5"/>
        <v/>
      </c>
      <c r="AE11" s="75" t="str">
        <f t="shared" si="5"/>
        <v/>
      </c>
      <c r="AF11" s="75" t="str">
        <f t="shared" si="5"/>
        <v/>
      </c>
      <c r="AG11" s="75" t="str">
        <f t="shared" si="5"/>
        <v/>
      </c>
      <c r="AH11" s="75" t="str">
        <f t="shared" si="5"/>
        <v/>
      </c>
      <c r="AI11" s="75" t="str">
        <f t="shared" si="5"/>
        <v/>
      </c>
      <c r="AJ11" s="75" t="str">
        <f t="shared" si="5"/>
        <v/>
      </c>
      <c r="AK11" s="75" t="str">
        <f t="shared" si="5"/>
        <v/>
      </c>
      <c r="AL11" s="75" t="str">
        <f t="shared" si="5"/>
        <v/>
      </c>
      <c r="AM11" s="75" t="str">
        <f t="shared" si="5"/>
        <v/>
      </c>
      <c r="AN11" s="75" t="str">
        <f t="shared" si="5"/>
        <v/>
      </c>
      <c r="AO11" s="75" t="str">
        <f t="shared" si="5"/>
        <v/>
      </c>
      <c r="AP11" s="75" t="str">
        <f t="shared" si="5"/>
        <v/>
      </c>
      <c r="AQ11" s="75" t="str">
        <f t="shared" si="5"/>
        <v/>
      </c>
      <c r="AR11" s="75" t="str">
        <f t="shared" si="5"/>
        <v/>
      </c>
      <c r="AS11" s="40"/>
    </row>
    <row r="12" spans="1:45" s="3" customFormat="1" x14ac:dyDescent="0.25">
      <c r="A12" s="59"/>
      <c r="B12" s="72" t="s">
        <v>15</v>
      </c>
      <c r="C12" s="72" t="s">
        <v>13</v>
      </c>
      <c r="D12" s="63"/>
      <c r="E12" s="64"/>
      <c r="F12" s="75" t="str">
        <f t="shared" ref="F12:AR12" si="6">IF(F$3&gt;0,+-(F31+F32)*(F6/F8)/F5*1000,"")</f>
        <v/>
      </c>
      <c r="G12" s="75" t="str">
        <f t="shared" si="6"/>
        <v/>
      </c>
      <c r="H12" s="75" t="str">
        <f t="shared" si="6"/>
        <v/>
      </c>
      <c r="I12" s="75" t="str">
        <f t="shared" si="6"/>
        <v/>
      </c>
      <c r="J12" s="75" t="str">
        <f t="shared" si="6"/>
        <v/>
      </c>
      <c r="K12" s="75" t="str">
        <f t="shared" si="6"/>
        <v/>
      </c>
      <c r="L12" s="75" t="str">
        <f t="shared" si="6"/>
        <v/>
      </c>
      <c r="M12" s="75" t="str">
        <f t="shared" si="6"/>
        <v/>
      </c>
      <c r="N12" s="75" t="str">
        <f t="shared" si="6"/>
        <v/>
      </c>
      <c r="O12" s="75" t="str">
        <f t="shared" si="6"/>
        <v/>
      </c>
      <c r="P12" s="75" t="str">
        <f t="shared" si="6"/>
        <v/>
      </c>
      <c r="Q12" s="75" t="str">
        <f t="shared" si="6"/>
        <v/>
      </c>
      <c r="R12" s="75" t="str">
        <f t="shared" si="6"/>
        <v/>
      </c>
      <c r="S12" s="75" t="str">
        <f t="shared" si="6"/>
        <v/>
      </c>
      <c r="T12" s="75" t="str">
        <f t="shared" si="6"/>
        <v/>
      </c>
      <c r="U12" s="75" t="str">
        <f t="shared" si="6"/>
        <v/>
      </c>
      <c r="V12" s="75" t="str">
        <f t="shared" si="6"/>
        <v/>
      </c>
      <c r="W12" s="75" t="str">
        <f t="shared" si="6"/>
        <v/>
      </c>
      <c r="X12" s="75" t="str">
        <f t="shared" si="6"/>
        <v/>
      </c>
      <c r="Y12" s="75" t="str">
        <f t="shared" si="6"/>
        <v/>
      </c>
      <c r="Z12" s="75" t="str">
        <f t="shared" si="6"/>
        <v/>
      </c>
      <c r="AA12" s="75" t="str">
        <f t="shared" si="6"/>
        <v/>
      </c>
      <c r="AB12" s="75" t="str">
        <f t="shared" si="6"/>
        <v/>
      </c>
      <c r="AC12" s="75" t="str">
        <f t="shared" si="6"/>
        <v/>
      </c>
      <c r="AD12" s="75" t="str">
        <f t="shared" si="6"/>
        <v/>
      </c>
      <c r="AE12" s="75" t="str">
        <f t="shared" si="6"/>
        <v/>
      </c>
      <c r="AF12" s="75" t="str">
        <f t="shared" si="6"/>
        <v/>
      </c>
      <c r="AG12" s="75" t="str">
        <f t="shared" si="6"/>
        <v/>
      </c>
      <c r="AH12" s="75" t="str">
        <f t="shared" si="6"/>
        <v/>
      </c>
      <c r="AI12" s="75" t="str">
        <f t="shared" si="6"/>
        <v/>
      </c>
      <c r="AJ12" s="75" t="str">
        <f t="shared" si="6"/>
        <v/>
      </c>
      <c r="AK12" s="75" t="str">
        <f t="shared" si="6"/>
        <v/>
      </c>
      <c r="AL12" s="75" t="str">
        <f t="shared" si="6"/>
        <v/>
      </c>
      <c r="AM12" s="75" t="str">
        <f t="shared" si="6"/>
        <v/>
      </c>
      <c r="AN12" s="75" t="str">
        <f t="shared" si="6"/>
        <v/>
      </c>
      <c r="AO12" s="75" t="str">
        <f t="shared" si="6"/>
        <v/>
      </c>
      <c r="AP12" s="75" t="str">
        <f t="shared" si="6"/>
        <v/>
      </c>
      <c r="AQ12" s="75" t="str">
        <f t="shared" si="6"/>
        <v/>
      </c>
      <c r="AR12" s="75" t="str">
        <f t="shared" si="6"/>
        <v/>
      </c>
      <c r="AS12" s="40"/>
    </row>
    <row r="13" spans="1:45" s="3" customFormat="1" x14ac:dyDescent="0.25">
      <c r="A13" s="59"/>
      <c r="B13" s="72" t="s">
        <v>16</v>
      </c>
      <c r="C13" s="72" t="s">
        <v>13</v>
      </c>
      <c r="D13" s="63"/>
      <c r="E13" s="64"/>
      <c r="F13" s="75" t="str">
        <f>IF(F$3&gt;0,SUM(F10:F12),"")</f>
        <v/>
      </c>
      <c r="G13" s="75" t="str">
        <f t="shared" ref="G13:J13" si="7">IF(G$3&gt;0,SUM(G10:G12),"")</f>
        <v/>
      </c>
      <c r="H13" s="75" t="str">
        <f t="shared" si="7"/>
        <v/>
      </c>
      <c r="I13" s="75" t="str">
        <f t="shared" si="7"/>
        <v/>
      </c>
      <c r="J13" s="75" t="str">
        <f t="shared" si="7"/>
        <v/>
      </c>
      <c r="K13" s="75" t="str">
        <f>IF(K$3&gt;0,SUM(K10:K12),"")</f>
        <v/>
      </c>
      <c r="L13" s="75" t="str">
        <f t="shared" ref="L13:AR13" si="8">IF(L$3&gt;0,SUM(L10:L12),"")</f>
        <v/>
      </c>
      <c r="M13" s="75" t="str">
        <f t="shared" si="8"/>
        <v/>
      </c>
      <c r="N13" s="75" t="str">
        <f t="shared" si="8"/>
        <v/>
      </c>
      <c r="O13" s="75" t="str">
        <f t="shared" si="8"/>
        <v/>
      </c>
      <c r="P13" s="75" t="str">
        <f t="shared" si="8"/>
        <v/>
      </c>
      <c r="Q13" s="75" t="str">
        <f t="shared" si="8"/>
        <v/>
      </c>
      <c r="R13" s="75" t="str">
        <f t="shared" si="8"/>
        <v/>
      </c>
      <c r="S13" s="75" t="str">
        <f t="shared" si="8"/>
        <v/>
      </c>
      <c r="T13" s="75" t="str">
        <f t="shared" si="8"/>
        <v/>
      </c>
      <c r="U13" s="75" t="str">
        <f t="shared" si="8"/>
        <v/>
      </c>
      <c r="V13" s="75" t="str">
        <f t="shared" si="8"/>
        <v/>
      </c>
      <c r="W13" s="75" t="str">
        <f t="shared" si="8"/>
        <v/>
      </c>
      <c r="X13" s="75" t="str">
        <f t="shared" si="8"/>
        <v/>
      </c>
      <c r="Y13" s="75" t="str">
        <f t="shared" si="8"/>
        <v/>
      </c>
      <c r="Z13" s="75" t="str">
        <f t="shared" si="8"/>
        <v/>
      </c>
      <c r="AA13" s="75" t="str">
        <f t="shared" si="8"/>
        <v/>
      </c>
      <c r="AB13" s="75" t="str">
        <f t="shared" si="8"/>
        <v/>
      </c>
      <c r="AC13" s="75" t="str">
        <f t="shared" si="8"/>
        <v/>
      </c>
      <c r="AD13" s="75" t="str">
        <f t="shared" si="8"/>
        <v/>
      </c>
      <c r="AE13" s="75" t="str">
        <f t="shared" si="8"/>
        <v/>
      </c>
      <c r="AF13" s="75" t="str">
        <f t="shared" si="8"/>
        <v/>
      </c>
      <c r="AG13" s="75" t="str">
        <f t="shared" si="8"/>
        <v/>
      </c>
      <c r="AH13" s="75" t="str">
        <f t="shared" si="8"/>
        <v/>
      </c>
      <c r="AI13" s="75" t="str">
        <f t="shared" si="8"/>
        <v/>
      </c>
      <c r="AJ13" s="75" t="str">
        <f t="shared" si="8"/>
        <v/>
      </c>
      <c r="AK13" s="75" t="str">
        <f t="shared" si="8"/>
        <v/>
      </c>
      <c r="AL13" s="75" t="str">
        <f t="shared" si="8"/>
        <v/>
      </c>
      <c r="AM13" s="75" t="str">
        <f t="shared" si="8"/>
        <v/>
      </c>
      <c r="AN13" s="75" t="str">
        <f t="shared" si="8"/>
        <v/>
      </c>
      <c r="AO13" s="75" t="str">
        <f t="shared" si="8"/>
        <v/>
      </c>
      <c r="AP13" s="75" t="str">
        <f t="shared" si="8"/>
        <v/>
      </c>
      <c r="AQ13" s="75" t="str">
        <f t="shared" si="8"/>
        <v/>
      </c>
      <c r="AR13" s="75" t="str">
        <f t="shared" si="8"/>
        <v/>
      </c>
      <c r="AS13" s="40"/>
    </row>
    <row r="14" spans="1:45" s="10" customFormat="1" x14ac:dyDescent="0.25">
      <c r="B14" s="36"/>
      <c r="C14" s="68"/>
      <c r="G14" s="69"/>
      <c r="H14" s="69"/>
      <c r="I14" s="69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45" s="3" customFormat="1" x14ac:dyDescent="0.25">
      <c r="A15" s="59"/>
      <c r="B15" s="61" t="s">
        <v>17</v>
      </c>
      <c r="C15" s="62" t="s">
        <v>13</v>
      </c>
      <c r="D15" s="63"/>
      <c r="E15" s="64"/>
      <c r="F15" s="5" t="str">
        <f>IF(F$3&gt;0,'Investment Scenario'!E112,"")</f>
        <v/>
      </c>
      <c r="G15" s="5" t="str">
        <f>IF(G$3&gt;0,'Investment Scenario'!F112,"")</f>
        <v/>
      </c>
      <c r="H15" s="5" t="str">
        <f>IF(H$3&gt;0,'Investment Scenario'!G112,"")</f>
        <v/>
      </c>
      <c r="I15" s="5" t="str">
        <f>IF(I$3&gt;0,'Investment Scenario'!H112,"")</f>
        <v/>
      </c>
      <c r="J15" s="5" t="str">
        <f>IF(J$3&gt;0,'Investment Scenario'!I112,"")</f>
        <v/>
      </c>
      <c r="K15" s="5" t="str">
        <f>IF(K$3&gt;0,'Investment Scenario'!J112,"")</f>
        <v/>
      </c>
      <c r="L15" s="5" t="str">
        <f>IF(L$3&gt;0,'Investment Scenario'!K112,"")</f>
        <v/>
      </c>
      <c r="M15" s="5" t="str">
        <f>IF(M$3&gt;0,'Investment Scenario'!L112,"")</f>
        <v/>
      </c>
      <c r="N15" s="5" t="str">
        <f>IF(N$3&gt;0,'Investment Scenario'!M112,"")</f>
        <v/>
      </c>
      <c r="O15" s="5" t="str">
        <f>IF(O$3&gt;0,'Investment Scenario'!N112,"")</f>
        <v/>
      </c>
      <c r="P15" s="5" t="str">
        <f>IF(P$3&gt;0,'Investment Scenario'!O112,"")</f>
        <v/>
      </c>
      <c r="Q15" s="5" t="str">
        <f>IF(Q$3&gt;0,'Investment Scenario'!P112,"")</f>
        <v/>
      </c>
      <c r="R15" s="5" t="str">
        <f>IF(R$3&gt;0,'Investment Scenario'!Q112,"")</f>
        <v/>
      </c>
      <c r="S15" s="5" t="str">
        <f>IF(S$3&gt;0,'Investment Scenario'!R112,"")</f>
        <v/>
      </c>
      <c r="T15" s="5" t="str">
        <f>IF(T$3&gt;0,'Investment Scenario'!S112,"")</f>
        <v/>
      </c>
      <c r="U15" s="5" t="str">
        <f>IF(U$3&gt;0,'Investment Scenario'!T112,"")</f>
        <v/>
      </c>
      <c r="V15" s="5" t="str">
        <f>IF(V$3&gt;0,'Investment Scenario'!U112,"")</f>
        <v/>
      </c>
      <c r="W15" s="5" t="str">
        <f>IF(W$3&gt;0,'Investment Scenario'!V112,"")</f>
        <v/>
      </c>
      <c r="X15" s="5" t="str">
        <f>IF(X$3&gt;0,'Investment Scenario'!W112,"")</f>
        <v/>
      </c>
      <c r="Y15" s="5" t="str">
        <f>IF(Y$3&gt;0,'Investment Scenario'!X112,"")</f>
        <v/>
      </c>
      <c r="Z15" s="5" t="str">
        <f>IF(Z$3&gt;0,'Investment Scenario'!Y112,"")</f>
        <v/>
      </c>
      <c r="AA15" s="5" t="str">
        <f>IF(AA$3&gt;0,'Investment Scenario'!Z112,"")</f>
        <v/>
      </c>
      <c r="AB15" s="5" t="str">
        <f>IF(AB$3&gt;0,'Investment Scenario'!AA112,"")</f>
        <v/>
      </c>
      <c r="AC15" s="5" t="str">
        <f>IF(AC$3&gt;0,'Investment Scenario'!AB112,"")</f>
        <v/>
      </c>
      <c r="AD15" s="5" t="str">
        <f>IF(AD$3&gt;0,'Investment Scenario'!AC112,"")</f>
        <v/>
      </c>
      <c r="AE15" s="5" t="str">
        <f>IF(AE$3&gt;0,'Investment Scenario'!AD112,"")</f>
        <v/>
      </c>
      <c r="AF15" s="5" t="str">
        <f>IF(AF$3&gt;0,'Investment Scenario'!AE112,"")</f>
        <v/>
      </c>
      <c r="AG15" s="5" t="str">
        <f>IF(AG$3&gt;0,'Investment Scenario'!AF112,"")</f>
        <v/>
      </c>
      <c r="AH15" s="5" t="str">
        <f>IF(AH$3&gt;0,'Investment Scenario'!AG112,"")</f>
        <v/>
      </c>
      <c r="AI15" s="5" t="str">
        <f>IF(AI$3&gt;0,'Investment Scenario'!AH112,"")</f>
        <v/>
      </c>
      <c r="AJ15" s="5" t="str">
        <f>IF(AJ$3&gt;0,'Investment Scenario'!AI112,"")</f>
        <v/>
      </c>
      <c r="AK15" s="5" t="str">
        <f>IF(AK$3&gt;0,'Investment Scenario'!AJ112,"")</f>
        <v/>
      </c>
      <c r="AL15" s="5" t="str">
        <f>IF(AL$3&gt;0,'Investment Scenario'!AK112,"")</f>
        <v/>
      </c>
      <c r="AM15" s="5" t="str">
        <f>IF(AM$3&gt;0,'Investment Scenario'!AL112,"")</f>
        <v/>
      </c>
      <c r="AN15" s="5" t="str">
        <f>IF(AN$3&gt;0,'Investment Scenario'!AM112,"")</f>
        <v/>
      </c>
      <c r="AO15" s="5" t="str">
        <f>IF(AO$3&gt;0,'Investment Scenario'!AN112,"")</f>
        <v/>
      </c>
      <c r="AP15" s="5" t="str">
        <f>IF(AP$3&gt;0,'Investment Scenario'!AO112,"")</f>
        <v/>
      </c>
      <c r="AQ15" s="5" t="str">
        <f>IF(AQ$3&gt;0,'Investment Scenario'!AP112,"")</f>
        <v/>
      </c>
      <c r="AR15" s="5" t="str">
        <f>IF(AR$3&gt;0,'Investment Scenario'!AQ112,"")</f>
        <v/>
      </c>
      <c r="AS15" s="40"/>
    </row>
    <row r="16" spans="1:45" s="10" customFormat="1" hidden="1" x14ac:dyDescent="0.25">
      <c r="A16" s="13"/>
      <c r="B16" s="13"/>
      <c r="C16" s="13"/>
      <c r="D16" s="13"/>
      <c r="E16" s="13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</row>
    <row r="17" spans="1:45" s="76" customFormat="1" hidden="1" x14ac:dyDescent="0.25">
      <c r="A17" s="71"/>
      <c r="B17" s="72" t="s">
        <v>12</v>
      </c>
      <c r="C17" s="73" t="s">
        <v>18</v>
      </c>
      <c r="D17" s="71"/>
      <c r="E17" s="74"/>
      <c r="F17" s="75" t="str">
        <f>IF(F$3&gt;0,IF(F7=0,0,0.065*(F26/(F25+F26))*(-$D$49)*(1.01^F3)/(F7/1000)),"")</f>
        <v/>
      </c>
      <c r="G17" s="75" t="str">
        <f t="shared" ref="G17:AR17" si="9">IF(G$3&gt;0,IF(G7=0,0,0.065*(G26/(G25+G26))*(-$D$49)*(1.01^G3)/(G7/1000)),"")</f>
        <v/>
      </c>
      <c r="H17" s="75" t="str">
        <f t="shared" si="9"/>
        <v/>
      </c>
      <c r="I17" s="75" t="str">
        <f t="shared" si="9"/>
        <v/>
      </c>
      <c r="J17" s="75" t="str">
        <f t="shared" si="9"/>
        <v/>
      </c>
      <c r="K17" s="75" t="str">
        <f t="shared" si="9"/>
        <v/>
      </c>
      <c r="L17" s="75" t="str">
        <f t="shared" si="9"/>
        <v/>
      </c>
      <c r="M17" s="75" t="str">
        <f t="shared" si="9"/>
        <v/>
      </c>
      <c r="N17" s="75" t="str">
        <f t="shared" si="9"/>
        <v/>
      </c>
      <c r="O17" s="75" t="str">
        <f t="shared" si="9"/>
        <v/>
      </c>
      <c r="P17" s="75" t="str">
        <f t="shared" si="9"/>
        <v/>
      </c>
      <c r="Q17" s="75" t="str">
        <f t="shared" si="9"/>
        <v/>
      </c>
      <c r="R17" s="75" t="str">
        <f t="shared" si="9"/>
        <v/>
      </c>
      <c r="S17" s="75" t="str">
        <f t="shared" si="9"/>
        <v/>
      </c>
      <c r="T17" s="75" t="str">
        <f t="shared" si="9"/>
        <v/>
      </c>
      <c r="U17" s="75" t="str">
        <f t="shared" si="9"/>
        <v/>
      </c>
      <c r="V17" s="75" t="str">
        <f t="shared" si="9"/>
        <v/>
      </c>
      <c r="W17" s="75" t="str">
        <f t="shared" si="9"/>
        <v/>
      </c>
      <c r="X17" s="75" t="str">
        <f t="shared" si="9"/>
        <v/>
      </c>
      <c r="Y17" s="75" t="str">
        <f t="shared" si="9"/>
        <v/>
      </c>
      <c r="Z17" s="75" t="str">
        <f t="shared" si="9"/>
        <v/>
      </c>
      <c r="AA17" s="75" t="str">
        <f t="shared" si="9"/>
        <v/>
      </c>
      <c r="AB17" s="75" t="str">
        <f t="shared" si="9"/>
        <v/>
      </c>
      <c r="AC17" s="75" t="str">
        <f t="shared" si="9"/>
        <v/>
      </c>
      <c r="AD17" s="75" t="str">
        <f t="shared" si="9"/>
        <v/>
      </c>
      <c r="AE17" s="75" t="str">
        <f t="shared" si="9"/>
        <v/>
      </c>
      <c r="AF17" s="75" t="str">
        <f t="shared" si="9"/>
        <v/>
      </c>
      <c r="AG17" s="75" t="str">
        <f t="shared" si="9"/>
        <v/>
      </c>
      <c r="AH17" s="75" t="str">
        <f t="shared" si="9"/>
        <v/>
      </c>
      <c r="AI17" s="75" t="str">
        <f t="shared" si="9"/>
        <v/>
      </c>
      <c r="AJ17" s="75" t="str">
        <f t="shared" si="9"/>
        <v/>
      </c>
      <c r="AK17" s="75" t="str">
        <f t="shared" si="9"/>
        <v/>
      </c>
      <c r="AL17" s="75" t="str">
        <f t="shared" si="9"/>
        <v/>
      </c>
      <c r="AM17" s="75" t="str">
        <f>IF(AM$3&gt;0,IF(AM7=0,0,0.065*(AM26/(AM25+AM26))*(-$D$49)*(1.01^AM3)/(AM7/1000)),"")</f>
        <v/>
      </c>
      <c r="AN17" s="75" t="str">
        <f t="shared" si="9"/>
        <v/>
      </c>
      <c r="AO17" s="75" t="str">
        <f t="shared" si="9"/>
        <v/>
      </c>
      <c r="AP17" s="75" t="str">
        <f t="shared" si="9"/>
        <v/>
      </c>
      <c r="AQ17" s="75" t="str">
        <f t="shared" si="9"/>
        <v/>
      </c>
      <c r="AR17" s="75" t="str">
        <f t="shared" si="9"/>
        <v/>
      </c>
    </row>
    <row r="18" spans="1:45" s="76" customFormat="1" hidden="1" x14ac:dyDescent="0.25">
      <c r="A18" s="71"/>
      <c r="B18" s="72" t="s">
        <v>19</v>
      </c>
      <c r="C18" s="73" t="s">
        <v>18</v>
      </c>
      <c r="D18" s="71"/>
      <c r="E18" s="74"/>
      <c r="F18" s="75" t="str">
        <f t="shared" ref="F18:AR18" si="10">IF(F$3&gt;0,IF(F7=0,0,(+-F33-F38)*(F7/F8)/(F7/1000)),"")</f>
        <v/>
      </c>
      <c r="G18" s="75" t="str">
        <f t="shared" si="10"/>
        <v/>
      </c>
      <c r="H18" s="75" t="str">
        <f t="shared" si="10"/>
        <v/>
      </c>
      <c r="I18" s="75" t="str">
        <f t="shared" si="10"/>
        <v/>
      </c>
      <c r="J18" s="75" t="str">
        <f t="shared" si="10"/>
        <v/>
      </c>
      <c r="K18" s="75" t="str">
        <f t="shared" si="10"/>
        <v/>
      </c>
      <c r="L18" s="75" t="str">
        <f t="shared" si="10"/>
        <v/>
      </c>
      <c r="M18" s="75" t="str">
        <f t="shared" si="10"/>
        <v/>
      </c>
      <c r="N18" s="75" t="str">
        <f t="shared" si="10"/>
        <v/>
      </c>
      <c r="O18" s="75" t="str">
        <f t="shared" si="10"/>
        <v/>
      </c>
      <c r="P18" s="75" t="str">
        <f t="shared" si="10"/>
        <v/>
      </c>
      <c r="Q18" s="75" t="str">
        <f t="shared" si="10"/>
        <v/>
      </c>
      <c r="R18" s="75" t="str">
        <f t="shared" si="10"/>
        <v/>
      </c>
      <c r="S18" s="75" t="str">
        <f t="shared" si="10"/>
        <v/>
      </c>
      <c r="T18" s="75" t="str">
        <f t="shared" si="10"/>
        <v/>
      </c>
      <c r="U18" s="75" t="str">
        <f t="shared" si="10"/>
        <v/>
      </c>
      <c r="V18" s="75" t="str">
        <f t="shared" si="10"/>
        <v/>
      </c>
      <c r="W18" s="75" t="str">
        <f t="shared" si="10"/>
        <v/>
      </c>
      <c r="X18" s="75" t="str">
        <f t="shared" si="10"/>
        <v/>
      </c>
      <c r="Y18" s="75" t="str">
        <f t="shared" si="10"/>
        <v/>
      </c>
      <c r="Z18" s="75" t="str">
        <f t="shared" si="10"/>
        <v/>
      </c>
      <c r="AA18" s="75" t="str">
        <f t="shared" si="10"/>
        <v/>
      </c>
      <c r="AB18" s="75" t="str">
        <f t="shared" si="10"/>
        <v/>
      </c>
      <c r="AC18" s="75" t="str">
        <f t="shared" si="10"/>
        <v/>
      </c>
      <c r="AD18" s="75" t="str">
        <f t="shared" si="10"/>
        <v/>
      </c>
      <c r="AE18" s="75" t="str">
        <f t="shared" si="10"/>
        <v/>
      </c>
      <c r="AF18" s="75" t="str">
        <f t="shared" si="10"/>
        <v/>
      </c>
      <c r="AG18" s="75" t="str">
        <f t="shared" si="10"/>
        <v/>
      </c>
      <c r="AH18" s="75" t="str">
        <f t="shared" si="10"/>
        <v/>
      </c>
      <c r="AI18" s="75" t="str">
        <f t="shared" si="10"/>
        <v/>
      </c>
      <c r="AJ18" s="75" t="str">
        <f t="shared" si="10"/>
        <v/>
      </c>
      <c r="AK18" s="75" t="str">
        <f t="shared" si="10"/>
        <v/>
      </c>
      <c r="AL18" s="75" t="str">
        <f t="shared" si="10"/>
        <v/>
      </c>
      <c r="AM18" s="75" t="str">
        <f t="shared" si="10"/>
        <v/>
      </c>
      <c r="AN18" s="75" t="str">
        <f t="shared" si="10"/>
        <v/>
      </c>
      <c r="AO18" s="75" t="str">
        <f t="shared" si="10"/>
        <v/>
      </c>
      <c r="AP18" s="75" t="str">
        <f t="shared" si="10"/>
        <v/>
      </c>
      <c r="AQ18" s="75" t="str">
        <f t="shared" si="10"/>
        <v/>
      </c>
      <c r="AR18" s="75" t="str">
        <f t="shared" si="10"/>
        <v/>
      </c>
    </row>
    <row r="19" spans="1:45" s="76" customFormat="1" hidden="1" x14ac:dyDescent="0.25">
      <c r="A19" s="71"/>
      <c r="B19" s="72" t="s">
        <v>20</v>
      </c>
      <c r="C19" s="73" t="s">
        <v>18</v>
      </c>
      <c r="D19" s="71"/>
      <c r="E19" s="74"/>
      <c r="F19" s="75" t="str">
        <f t="shared" ref="F19:AR19" si="11">IF(F$3&gt;0,IF(F7=0,0,+-(F31+F32)*(F7/F8)/(F7/1000)),"")</f>
        <v/>
      </c>
      <c r="G19" s="75" t="str">
        <f t="shared" si="11"/>
        <v/>
      </c>
      <c r="H19" s="75" t="str">
        <f t="shared" si="11"/>
        <v/>
      </c>
      <c r="I19" s="75" t="str">
        <f t="shared" si="11"/>
        <v/>
      </c>
      <c r="J19" s="75" t="str">
        <f t="shared" si="11"/>
        <v/>
      </c>
      <c r="K19" s="75" t="str">
        <f t="shared" si="11"/>
        <v/>
      </c>
      <c r="L19" s="75" t="str">
        <f t="shared" si="11"/>
        <v/>
      </c>
      <c r="M19" s="75" t="str">
        <f t="shared" si="11"/>
        <v/>
      </c>
      <c r="N19" s="75" t="str">
        <f t="shared" si="11"/>
        <v/>
      </c>
      <c r="O19" s="75" t="str">
        <f t="shared" si="11"/>
        <v/>
      </c>
      <c r="P19" s="75" t="str">
        <f t="shared" si="11"/>
        <v/>
      </c>
      <c r="Q19" s="75" t="str">
        <f t="shared" si="11"/>
        <v/>
      </c>
      <c r="R19" s="75" t="str">
        <f t="shared" si="11"/>
        <v/>
      </c>
      <c r="S19" s="75" t="str">
        <f t="shared" si="11"/>
        <v/>
      </c>
      <c r="T19" s="75" t="str">
        <f t="shared" si="11"/>
        <v/>
      </c>
      <c r="U19" s="75" t="str">
        <f t="shared" si="11"/>
        <v/>
      </c>
      <c r="V19" s="75" t="str">
        <f t="shared" si="11"/>
        <v/>
      </c>
      <c r="W19" s="75" t="str">
        <f t="shared" si="11"/>
        <v/>
      </c>
      <c r="X19" s="75" t="str">
        <f t="shared" si="11"/>
        <v/>
      </c>
      <c r="Y19" s="75" t="str">
        <f t="shared" si="11"/>
        <v/>
      </c>
      <c r="Z19" s="75" t="str">
        <f t="shared" si="11"/>
        <v/>
      </c>
      <c r="AA19" s="75" t="str">
        <f t="shared" si="11"/>
        <v/>
      </c>
      <c r="AB19" s="75" t="str">
        <f t="shared" si="11"/>
        <v/>
      </c>
      <c r="AC19" s="75" t="str">
        <f t="shared" si="11"/>
        <v/>
      </c>
      <c r="AD19" s="75" t="str">
        <f t="shared" si="11"/>
        <v/>
      </c>
      <c r="AE19" s="75" t="str">
        <f t="shared" si="11"/>
        <v/>
      </c>
      <c r="AF19" s="75" t="str">
        <f t="shared" si="11"/>
        <v/>
      </c>
      <c r="AG19" s="75" t="str">
        <f t="shared" si="11"/>
        <v/>
      </c>
      <c r="AH19" s="75" t="str">
        <f t="shared" si="11"/>
        <v/>
      </c>
      <c r="AI19" s="75" t="str">
        <f t="shared" si="11"/>
        <v/>
      </c>
      <c r="AJ19" s="75" t="str">
        <f t="shared" si="11"/>
        <v/>
      </c>
      <c r="AK19" s="75" t="str">
        <f t="shared" si="11"/>
        <v/>
      </c>
      <c r="AL19" s="75" t="str">
        <f t="shared" si="11"/>
        <v/>
      </c>
      <c r="AM19" s="75" t="str">
        <f t="shared" si="11"/>
        <v/>
      </c>
      <c r="AN19" s="75" t="str">
        <f t="shared" si="11"/>
        <v/>
      </c>
      <c r="AO19" s="75" t="str">
        <f t="shared" si="11"/>
        <v/>
      </c>
      <c r="AP19" s="75" t="str">
        <f t="shared" si="11"/>
        <v/>
      </c>
      <c r="AQ19" s="75" t="str">
        <f t="shared" si="11"/>
        <v/>
      </c>
      <c r="AR19" s="75" t="str">
        <f t="shared" si="11"/>
        <v/>
      </c>
    </row>
    <row r="20" spans="1:45" s="76" customFormat="1" hidden="1" x14ac:dyDescent="0.25">
      <c r="A20" s="71"/>
      <c r="B20" s="77" t="s">
        <v>21</v>
      </c>
      <c r="C20" s="73" t="s">
        <v>18</v>
      </c>
      <c r="D20" s="71"/>
      <c r="E20" s="74"/>
      <c r="F20" s="75" t="str">
        <f t="shared" ref="F20:J20" si="12">IF(F$3&gt;0,SUM(F17:F19),"")</f>
        <v/>
      </c>
      <c r="G20" s="75" t="str">
        <f t="shared" si="12"/>
        <v/>
      </c>
      <c r="H20" s="75" t="str">
        <f t="shared" si="12"/>
        <v/>
      </c>
      <c r="I20" s="75" t="str">
        <f t="shared" si="12"/>
        <v/>
      </c>
      <c r="J20" s="75" t="str">
        <f t="shared" si="12"/>
        <v/>
      </c>
      <c r="K20" s="75" t="str">
        <f>IF(K$3&gt;0,SUM(K17:K19),"")</f>
        <v/>
      </c>
      <c r="L20" s="75" t="str">
        <f t="shared" ref="L20:AR20" si="13">IF(L$3&gt;0,SUM(L17:L19),"")</f>
        <v/>
      </c>
      <c r="M20" s="75" t="str">
        <f t="shared" si="13"/>
        <v/>
      </c>
      <c r="N20" s="75" t="str">
        <f t="shared" si="13"/>
        <v/>
      </c>
      <c r="O20" s="75" t="str">
        <f t="shared" si="13"/>
        <v/>
      </c>
      <c r="P20" s="75" t="str">
        <f t="shared" si="13"/>
        <v/>
      </c>
      <c r="Q20" s="75" t="str">
        <f t="shared" si="13"/>
        <v/>
      </c>
      <c r="R20" s="75" t="str">
        <f t="shared" si="13"/>
        <v/>
      </c>
      <c r="S20" s="75" t="str">
        <f t="shared" si="13"/>
        <v/>
      </c>
      <c r="T20" s="75" t="str">
        <f t="shared" si="13"/>
        <v/>
      </c>
      <c r="U20" s="75" t="str">
        <f t="shared" si="13"/>
        <v/>
      </c>
      <c r="V20" s="75" t="str">
        <f t="shared" si="13"/>
        <v/>
      </c>
      <c r="W20" s="75" t="str">
        <f t="shared" si="13"/>
        <v/>
      </c>
      <c r="X20" s="75" t="str">
        <f t="shared" si="13"/>
        <v/>
      </c>
      <c r="Y20" s="75" t="str">
        <f t="shared" si="13"/>
        <v/>
      </c>
      <c r="Z20" s="75" t="str">
        <f t="shared" si="13"/>
        <v/>
      </c>
      <c r="AA20" s="75" t="str">
        <f t="shared" si="13"/>
        <v/>
      </c>
      <c r="AB20" s="75" t="str">
        <f t="shared" si="13"/>
        <v/>
      </c>
      <c r="AC20" s="75" t="str">
        <f t="shared" si="13"/>
        <v/>
      </c>
      <c r="AD20" s="75" t="str">
        <f t="shared" si="13"/>
        <v/>
      </c>
      <c r="AE20" s="75" t="str">
        <f t="shared" si="13"/>
        <v/>
      </c>
      <c r="AF20" s="75" t="str">
        <f t="shared" si="13"/>
        <v/>
      </c>
      <c r="AG20" s="75" t="str">
        <f t="shared" si="13"/>
        <v/>
      </c>
      <c r="AH20" s="75" t="str">
        <f t="shared" si="13"/>
        <v/>
      </c>
      <c r="AI20" s="75" t="str">
        <f t="shared" si="13"/>
        <v/>
      </c>
      <c r="AJ20" s="75" t="str">
        <f t="shared" si="13"/>
        <v/>
      </c>
      <c r="AK20" s="75" t="str">
        <f t="shared" si="13"/>
        <v/>
      </c>
      <c r="AL20" s="75" t="str">
        <f t="shared" si="13"/>
        <v/>
      </c>
      <c r="AM20" s="75" t="str">
        <f t="shared" si="13"/>
        <v/>
      </c>
      <c r="AN20" s="75" t="str">
        <f t="shared" si="13"/>
        <v/>
      </c>
      <c r="AO20" s="75" t="str">
        <f t="shared" si="13"/>
        <v/>
      </c>
      <c r="AP20" s="75" t="str">
        <f t="shared" si="13"/>
        <v/>
      </c>
      <c r="AQ20" s="75" t="str">
        <f t="shared" si="13"/>
        <v/>
      </c>
      <c r="AR20" s="75" t="str">
        <f t="shared" si="13"/>
        <v/>
      </c>
    </row>
    <row r="21" spans="1:45" s="10" customFormat="1" hidden="1" x14ac:dyDescent="0.25">
      <c r="B21" s="35"/>
      <c r="C21" s="68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45" s="3" customFormat="1" hidden="1" x14ac:dyDescent="0.25">
      <c r="B22" s="78" t="s">
        <v>22</v>
      </c>
      <c r="C22" s="65" t="s">
        <v>18</v>
      </c>
      <c r="D22" s="66"/>
      <c r="E22" s="67"/>
      <c r="F22" s="4" t="str">
        <f>IF(F$3&gt;0,'Investment Scenario'!E114,"")</f>
        <v/>
      </c>
      <c r="G22" s="4" t="str">
        <f>IF(G$3&gt;0,'Investment Scenario'!F114,"")</f>
        <v/>
      </c>
      <c r="H22" s="4" t="str">
        <f>IF(H$3&gt;0,'Investment Scenario'!G114,"")</f>
        <v/>
      </c>
      <c r="I22" s="4" t="str">
        <f>IF(I$3&gt;0,'Investment Scenario'!H114,"")</f>
        <v/>
      </c>
      <c r="J22" s="4" t="str">
        <f>IF(J$3&gt;0,'Investment Scenario'!I114,"")</f>
        <v/>
      </c>
      <c r="K22" s="4" t="str">
        <f>IF(K$3&gt;0,'Investment Scenario'!J114,"")</f>
        <v/>
      </c>
      <c r="L22" s="4" t="str">
        <f>IF(L$3&gt;0,'Investment Scenario'!K114,"")</f>
        <v/>
      </c>
      <c r="M22" s="4" t="str">
        <f>IF(M$3&gt;0,'Investment Scenario'!L114,"")</f>
        <v/>
      </c>
      <c r="N22" s="4" t="str">
        <f>IF(N$3&gt;0,'Investment Scenario'!M114,"")</f>
        <v/>
      </c>
      <c r="O22" s="4" t="str">
        <f>IF(O$3&gt;0,'Investment Scenario'!N114,"")</f>
        <v/>
      </c>
      <c r="P22" s="4" t="str">
        <f>IF(P$3&gt;0,'Investment Scenario'!O114,"")</f>
        <v/>
      </c>
      <c r="Q22" s="4" t="str">
        <f>IF(Q$3&gt;0,'Investment Scenario'!P114,"")</f>
        <v/>
      </c>
      <c r="R22" s="4" t="str">
        <f>IF(R$3&gt;0,'Investment Scenario'!Q114,"")</f>
        <v/>
      </c>
      <c r="S22" s="4" t="str">
        <f>IF(S$3&gt;0,'Investment Scenario'!R114,"")</f>
        <v/>
      </c>
      <c r="T22" s="4" t="str">
        <f>IF(T$3&gt;0,'Investment Scenario'!S114,"")</f>
        <v/>
      </c>
      <c r="U22" s="4" t="str">
        <f>IF(U$3&gt;0,'Investment Scenario'!T114,"")</f>
        <v/>
      </c>
      <c r="V22" s="4" t="str">
        <f>IF(V$3&gt;0,'Investment Scenario'!U114,"")</f>
        <v/>
      </c>
      <c r="W22" s="4" t="str">
        <f>IF(W$3&gt;0,'Investment Scenario'!V114,"")</f>
        <v/>
      </c>
      <c r="X22" s="4" t="str">
        <f>IF(X$3&gt;0,'Investment Scenario'!W114,"")</f>
        <v/>
      </c>
      <c r="Y22" s="4" t="str">
        <f>IF(Y$3&gt;0,'Investment Scenario'!X114,"")</f>
        <v/>
      </c>
      <c r="Z22" s="4" t="str">
        <f>IF(Z$3&gt;0,'Investment Scenario'!Y114,"")</f>
        <v/>
      </c>
      <c r="AA22" s="4" t="str">
        <f>IF(AA$3&gt;0,'Investment Scenario'!Z114,"")</f>
        <v/>
      </c>
      <c r="AB22" s="4" t="str">
        <f>IF(AB$3&gt;0,'Investment Scenario'!AA114,"")</f>
        <v/>
      </c>
      <c r="AC22" s="4" t="str">
        <f>IF(AC$3&gt;0,'Investment Scenario'!AB114,"")</f>
        <v/>
      </c>
      <c r="AD22" s="4" t="str">
        <f>IF(AD$3&gt;0,'Investment Scenario'!AC114,"")</f>
        <v/>
      </c>
      <c r="AE22" s="4" t="str">
        <f>IF(AE$3&gt;0,'Investment Scenario'!AD114,"")</f>
        <v/>
      </c>
      <c r="AF22" s="4" t="str">
        <f>IF(AF$3&gt;0,'Investment Scenario'!AE114,"")</f>
        <v/>
      </c>
      <c r="AG22" s="4" t="str">
        <f>IF(AG$3&gt;0,'Investment Scenario'!AF114,"")</f>
        <v/>
      </c>
      <c r="AH22" s="4" t="str">
        <f>IF(AH$3&gt;0,'Investment Scenario'!AG114,"")</f>
        <v/>
      </c>
      <c r="AI22" s="4" t="str">
        <f>IF(AI$3&gt;0,'Investment Scenario'!AH114,"")</f>
        <v/>
      </c>
      <c r="AJ22" s="4" t="str">
        <f>IF(AJ$3&gt;0,'Investment Scenario'!AI114,"")</f>
        <v/>
      </c>
      <c r="AK22" s="4" t="str">
        <f>IF(AK$3&gt;0,'Investment Scenario'!AJ114,"")</f>
        <v/>
      </c>
      <c r="AL22" s="4" t="str">
        <f>IF(AL$3&gt;0,'Investment Scenario'!AK114,"")</f>
        <v/>
      </c>
      <c r="AM22" s="4" t="str">
        <f>IF(AM$3&gt;0,'Investment Scenario'!AL114,"")</f>
        <v/>
      </c>
      <c r="AN22" s="4" t="str">
        <f>IF(AN$3&gt;0,'Investment Scenario'!AM114,"")</f>
        <v/>
      </c>
      <c r="AO22" s="4" t="str">
        <f>IF(AO$3&gt;0,'Investment Scenario'!AN114,"")</f>
        <v/>
      </c>
      <c r="AP22" s="4" t="str">
        <f>IF(AP$3&gt;0,'Investment Scenario'!AO114,"")</f>
        <v/>
      </c>
      <c r="AQ22" s="4" t="str">
        <f>IF(AQ$3&gt;0,'Investment Scenario'!AP114,"")</f>
        <v/>
      </c>
      <c r="AR22" s="4" t="str">
        <f>IF(AR$3&gt;0,'Investment Scenario'!AQ114,"")</f>
        <v/>
      </c>
    </row>
    <row r="23" spans="1:45" s="10" customFormat="1" x14ac:dyDescent="0.25">
      <c r="L23" s="30"/>
    </row>
    <row r="24" spans="1:45" s="10" customFormat="1" x14ac:dyDescent="0.25">
      <c r="A24" s="18" t="s">
        <v>23</v>
      </c>
      <c r="C24" s="68"/>
      <c r="D24" s="79"/>
      <c r="E24" s="7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45" s="3" customFormat="1" x14ac:dyDescent="0.25">
      <c r="A25" s="59"/>
      <c r="B25" s="61" t="s">
        <v>24</v>
      </c>
      <c r="C25" s="62" t="s">
        <v>25</v>
      </c>
      <c r="D25" s="63"/>
      <c r="E25" s="64"/>
      <c r="F25" s="5" t="str">
        <f t="shared" ref="F25:AR25" si="14">IF(F$3&gt;0,F15*F5/1000,"")</f>
        <v/>
      </c>
      <c r="G25" s="5" t="str">
        <f t="shared" si="14"/>
        <v/>
      </c>
      <c r="H25" s="5" t="str">
        <f t="shared" si="14"/>
        <v/>
      </c>
      <c r="I25" s="5" t="str">
        <f t="shared" si="14"/>
        <v/>
      </c>
      <c r="J25" s="5" t="str">
        <f t="shared" si="14"/>
        <v/>
      </c>
      <c r="K25" s="5" t="str">
        <f t="shared" si="14"/>
        <v/>
      </c>
      <c r="L25" s="5" t="str">
        <f t="shared" si="14"/>
        <v/>
      </c>
      <c r="M25" s="5" t="str">
        <f t="shared" si="14"/>
        <v/>
      </c>
      <c r="N25" s="5" t="str">
        <f t="shared" si="14"/>
        <v/>
      </c>
      <c r="O25" s="5" t="str">
        <f t="shared" si="14"/>
        <v/>
      </c>
      <c r="P25" s="5" t="str">
        <f t="shared" si="14"/>
        <v/>
      </c>
      <c r="Q25" s="5" t="str">
        <f t="shared" si="14"/>
        <v/>
      </c>
      <c r="R25" s="5" t="str">
        <f t="shared" si="14"/>
        <v/>
      </c>
      <c r="S25" s="5" t="str">
        <f t="shared" si="14"/>
        <v/>
      </c>
      <c r="T25" s="5" t="str">
        <f t="shared" si="14"/>
        <v/>
      </c>
      <c r="U25" s="5" t="str">
        <f t="shared" si="14"/>
        <v/>
      </c>
      <c r="V25" s="5" t="str">
        <f t="shared" si="14"/>
        <v/>
      </c>
      <c r="W25" s="5" t="str">
        <f t="shared" si="14"/>
        <v/>
      </c>
      <c r="X25" s="5" t="str">
        <f t="shared" si="14"/>
        <v/>
      </c>
      <c r="Y25" s="5" t="str">
        <f t="shared" si="14"/>
        <v/>
      </c>
      <c r="Z25" s="5" t="str">
        <f t="shared" si="14"/>
        <v/>
      </c>
      <c r="AA25" s="5" t="str">
        <f t="shared" si="14"/>
        <v/>
      </c>
      <c r="AB25" s="5" t="str">
        <f t="shared" si="14"/>
        <v/>
      </c>
      <c r="AC25" s="5" t="str">
        <f t="shared" si="14"/>
        <v/>
      </c>
      <c r="AD25" s="5" t="str">
        <f t="shared" si="14"/>
        <v/>
      </c>
      <c r="AE25" s="5" t="str">
        <f t="shared" si="14"/>
        <v/>
      </c>
      <c r="AF25" s="5" t="str">
        <f t="shared" si="14"/>
        <v/>
      </c>
      <c r="AG25" s="5" t="str">
        <f t="shared" si="14"/>
        <v/>
      </c>
      <c r="AH25" s="5" t="str">
        <f t="shared" si="14"/>
        <v/>
      </c>
      <c r="AI25" s="5" t="str">
        <f t="shared" si="14"/>
        <v/>
      </c>
      <c r="AJ25" s="5" t="str">
        <f t="shared" si="14"/>
        <v/>
      </c>
      <c r="AK25" s="5" t="str">
        <f t="shared" si="14"/>
        <v/>
      </c>
      <c r="AL25" s="5" t="str">
        <f t="shared" si="14"/>
        <v/>
      </c>
      <c r="AM25" s="5" t="str">
        <f t="shared" si="14"/>
        <v/>
      </c>
      <c r="AN25" s="5" t="str">
        <f t="shared" si="14"/>
        <v/>
      </c>
      <c r="AO25" s="5" t="str">
        <f t="shared" si="14"/>
        <v/>
      </c>
      <c r="AP25" s="5" t="str">
        <f t="shared" si="14"/>
        <v/>
      </c>
      <c r="AQ25" s="5" t="str">
        <f t="shared" si="14"/>
        <v/>
      </c>
      <c r="AR25" s="5" t="str">
        <f t="shared" si="14"/>
        <v/>
      </c>
      <c r="AS25" s="40"/>
    </row>
    <row r="26" spans="1:45" s="3" customFormat="1" x14ac:dyDescent="0.25">
      <c r="A26" s="59"/>
      <c r="B26" s="61" t="s">
        <v>26</v>
      </c>
      <c r="C26" s="62" t="s">
        <v>25</v>
      </c>
      <c r="D26" s="63"/>
      <c r="E26" s="64"/>
      <c r="F26" s="5" t="str">
        <f t="shared" ref="F26:AR26" si="15">IF(F$3&gt;0,F7*F22/1000,"")</f>
        <v/>
      </c>
      <c r="G26" s="5" t="str">
        <f t="shared" si="15"/>
        <v/>
      </c>
      <c r="H26" s="5" t="str">
        <f t="shared" si="15"/>
        <v/>
      </c>
      <c r="I26" s="5" t="str">
        <f t="shared" si="15"/>
        <v/>
      </c>
      <c r="J26" s="5" t="str">
        <f t="shared" si="15"/>
        <v/>
      </c>
      <c r="K26" s="5" t="str">
        <f t="shared" si="15"/>
        <v/>
      </c>
      <c r="L26" s="5" t="str">
        <f t="shared" si="15"/>
        <v/>
      </c>
      <c r="M26" s="5" t="str">
        <f t="shared" si="15"/>
        <v/>
      </c>
      <c r="N26" s="5" t="str">
        <f t="shared" si="15"/>
        <v/>
      </c>
      <c r="O26" s="5" t="str">
        <f t="shared" si="15"/>
        <v/>
      </c>
      <c r="P26" s="5" t="str">
        <f t="shared" si="15"/>
        <v/>
      </c>
      <c r="Q26" s="5" t="str">
        <f t="shared" si="15"/>
        <v/>
      </c>
      <c r="R26" s="5" t="str">
        <f t="shared" si="15"/>
        <v/>
      </c>
      <c r="S26" s="5" t="str">
        <f t="shared" si="15"/>
        <v/>
      </c>
      <c r="T26" s="5" t="str">
        <f t="shared" si="15"/>
        <v/>
      </c>
      <c r="U26" s="5" t="str">
        <f t="shared" si="15"/>
        <v/>
      </c>
      <c r="V26" s="5" t="str">
        <f t="shared" si="15"/>
        <v/>
      </c>
      <c r="W26" s="5" t="str">
        <f t="shared" si="15"/>
        <v/>
      </c>
      <c r="X26" s="5" t="str">
        <f t="shared" si="15"/>
        <v/>
      </c>
      <c r="Y26" s="5" t="str">
        <f t="shared" si="15"/>
        <v/>
      </c>
      <c r="Z26" s="5" t="str">
        <f t="shared" si="15"/>
        <v/>
      </c>
      <c r="AA26" s="5" t="str">
        <f t="shared" si="15"/>
        <v/>
      </c>
      <c r="AB26" s="5" t="str">
        <f t="shared" si="15"/>
        <v/>
      </c>
      <c r="AC26" s="5" t="str">
        <f t="shared" si="15"/>
        <v/>
      </c>
      <c r="AD26" s="5" t="str">
        <f t="shared" si="15"/>
        <v/>
      </c>
      <c r="AE26" s="5" t="str">
        <f t="shared" si="15"/>
        <v/>
      </c>
      <c r="AF26" s="5" t="str">
        <f t="shared" si="15"/>
        <v/>
      </c>
      <c r="AG26" s="5" t="str">
        <f t="shared" si="15"/>
        <v/>
      </c>
      <c r="AH26" s="5" t="str">
        <f t="shared" si="15"/>
        <v/>
      </c>
      <c r="AI26" s="5" t="str">
        <f t="shared" si="15"/>
        <v/>
      </c>
      <c r="AJ26" s="5" t="str">
        <f t="shared" si="15"/>
        <v/>
      </c>
      <c r="AK26" s="5" t="str">
        <f t="shared" si="15"/>
        <v/>
      </c>
      <c r="AL26" s="5" t="str">
        <f t="shared" si="15"/>
        <v/>
      </c>
      <c r="AM26" s="5" t="str">
        <f t="shared" si="15"/>
        <v/>
      </c>
      <c r="AN26" s="5" t="str">
        <f t="shared" si="15"/>
        <v/>
      </c>
      <c r="AO26" s="5" t="str">
        <f t="shared" si="15"/>
        <v/>
      </c>
      <c r="AP26" s="5" t="str">
        <f t="shared" si="15"/>
        <v/>
      </c>
      <c r="AQ26" s="5" t="str">
        <f t="shared" si="15"/>
        <v/>
      </c>
      <c r="AR26" s="5" t="str">
        <f t="shared" si="15"/>
        <v/>
      </c>
      <c r="AS26" s="40"/>
    </row>
    <row r="27" spans="1:45" s="3" customFormat="1" x14ac:dyDescent="0.25">
      <c r="B27" s="78" t="s">
        <v>27</v>
      </c>
      <c r="C27" s="65" t="s">
        <v>25</v>
      </c>
      <c r="D27" s="66"/>
      <c r="E27" s="67"/>
      <c r="F27" s="80" t="str">
        <f>IF(F$3&gt;0,'Investment Scenario'!E129/1000000,"")</f>
        <v/>
      </c>
      <c r="G27" s="80" t="str">
        <f>IF(G$3&gt;0,'Investment Scenario'!F129/1000000,"")</f>
        <v/>
      </c>
      <c r="H27" s="80" t="str">
        <f>IF(H$3&gt;0,'Investment Scenario'!G129/1000000,"")</f>
        <v/>
      </c>
      <c r="I27" s="80" t="str">
        <f>IF(I$3&gt;0,'Investment Scenario'!H129/1000000,"")</f>
        <v/>
      </c>
      <c r="J27" s="80" t="str">
        <f>IF(J$3&gt;0,'Investment Scenario'!I129/1000000,"")</f>
        <v/>
      </c>
      <c r="K27" s="80" t="str">
        <f>IF(K$3&gt;0,'Investment Scenario'!J129/1000000,"")</f>
        <v/>
      </c>
      <c r="L27" s="80" t="str">
        <f>IF(L$3&gt;0,'Investment Scenario'!K129/1000000,"")</f>
        <v/>
      </c>
      <c r="M27" s="80" t="str">
        <f>IF(M$3&gt;0,'Investment Scenario'!L129/1000000,"")</f>
        <v/>
      </c>
      <c r="N27" s="80" t="str">
        <f>IF(N$3&gt;0,'Investment Scenario'!M129/1000000,"")</f>
        <v/>
      </c>
      <c r="O27" s="80" t="str">
        <f>IF(O$3&gt;0,'Investment Scenario'!N129/1000000,"")</f>
        <v/>
      </c>
      <c r="P27" s="80" t="str">
        <f>IF(P$3&gt;0,'Investment Scenario'!O129/1000000,"")</f>
        <v/>
      </c>
      <c r="Q27" s="80" t="str">
        <f>IF(Q$3&gt;0,'Investment Scenario'!P129/1000000,"")</f>
        <v/>
      </c>
      <c r="R27" s="80" t="str">
        <f>IF(R$3&gt;0,'Investment Scenario'!Q129/1000000,"")</f>
        <v/>
      </c>
      <c r="S27" s="80" t="str">
        <f>IF(S$3&gt;0,'Investment Scenario'!R129/1000000,"")</f>
        <v/>
      </c>
      <c r="T27" s="80" t="str">
        <f>IF(T$3&gt;0,'Investment Scenario'!S129/1000000,"")</f>
        <v/>
      </c>
      <c r="U27" s="80" t="str">
        <f>IF(U$3&gt;0,'Investment Scenario'!T129/1000000,"")</f>
        <v/>
      </c>
      <c r="V27" s="80" t="str">
        <f>IF(V$3&gt;0,'Investment Scenario'!U129/1000000,"")</f>
        <v/>
      </c>
      <c r="W27" s="80" t="str">
        <f>IF(W$3&gt;0,'Investment Scenario'!V129/1000000,"")</f>
        <v/>
      </c>
      <c r="X27" s="80" t="str">
        <f>IF(X$3&gt;0,'Investment Scenario'!W129/1000000,"")</f>
        <v/>
      </c>
      <c r="Y27" s="80" t="str">
        <f>IF(Y$3&gt;0,'Investment Scenario'!X129/1000000,"")</f>
        <v/>
      </c>
      <c r="Z27" s="80" t="str">
        <f>IF(Z$3&gt;0,'Investment Scenario'!Y129/1000000,"")</f>
        <v/>
      </c>
      <c r="AA27" s="80" t="str">
        <f>IF(AA$3&gt;0,'Investment Scenario'!Z129/1000000,"")</f>
        <v/>
      </c>
      <c r="AB27" s="80" t="str">
        <f>IF(AB$3&gt;0,'Investment Scenario'!AA129/1000000,"")</f>
        <v/>
      </c>
      <c r="AC27" s="80" t="str">
        <f>IF(AC$3&gt;0,'Investment Scenario'!AB129/1000000,"")</f>
        <v/>
      </c>
      <c r="AD27" s="80" t="str">
        <f>IF(AD$3&gt;0,'Investment Scenario'!AC129/1000000,"")</f>
        <v/>
      </c>
      <c r="AE27" s="80" t="str">
        <f>IF(AE$3&gt;0,'Investment Scenario'!AD129/1000000,"")</f>
        <v/>
      </c>
      <c r="AF27" s="80" t="str">
        <f>IF(AF$3&gt;0,'Investment Scenario'!AE129/1000000,"")</f>
        <v/>
      </c>
      <c r="AG27" s="80" t="str">
        <f>IF(AG$3&gt;0,'Investment Scenario'!AF129/1000000,"")</f>
        <v/>
      </c>
      <c r="AH27" s="80" t="str">
        <f>IF(AH$3&gt;0,'Investment Scenario'!AG129/1000000,"")</f>
        <v/>
      </c>
      <c r="AI27" s="80" t="str">
        <f>IF(AI$3&gt;0,'Investment Scenario'!AH129/1000000,"")</f>
        <v/>
      </c>
      <c r="AJ27" s="80" t="str">
        <f>IF(AJ$3&gt;0,'Investment Scenario'!AI129/1000000,"")</f>
        <v/>
      </c>
      <c r="AK27" s="80" t="str">
        <f>IF(AK$3&gt;0,'Investment Scenario'!AJ129/1000000,"")</f>
        <v/>
      </c>
      <c r="AL27" s="80" t="str">
        <f>IF(AL$3&gt;0,'Investment Scenario'!AK129/1000000,"")</f>
        <v/>
      </c>
      <c r="AM27" s="80" t="str">
        <f>IF(AM$3&gt;0,'Investment Scenario'!AL129/1000000,"")</f>
        <v/>
      </c>
      <c r="AN27" s="80" t="str">
        <f>IF(AN$3&gt;0,'Investment Scenario'!AM129/1000000,"")</f>
        <v/>
      </c>
      <c r="AO27" s="80" t="str">
        <f>IF(AO$3&gt;0,'Investment Scenario'!AN129/1000000,"")</f>
        <v/>
      </c>
      <c r="AP27" s="80" t="str">
        <f>IF(AP$3&gt;0,'Investment Scenario'!AO129/1000000,"")</f>
        <v/>
      </c>
      <c r="AQ27" s="80" t="str">
        <f>IF(AQ$3&gt;0,'Investment Scenario'!AP129/1000000,"")</f>
        <v/>
      </c>
      <c r="AR27" s="80" t="str">
        <f>IF(AR$3&gt;0,'Investment Scenario'!AQ129/1000000,"")</f>
        <v/>
      </c>
    </row>
    <row r="28" spans="1:45" s="3" customFormat="1" x14ac:dyDescent="0.25">
      <c r="A28" s="59"/>
      <c r="B28" s="81" t="s">
        <v>28</v>
      </c>
      <c r="C28" s="82" t="s">
        <v>25</v>
      </c>
      <c r="D28" s="83"/>
      <c r="E28" s="84"/>
      <c r="F28" s="85" t="str">
        <f t="shared" ref="F28:J28" si="16">IF(F$3&gt;0,SUM(F25:F27),"")</f>
        <v/>
      </c>
      <c r="G28" s="85" t="str">
        <f t="shared" si="16"/>
        <v/>
      </c>
      <c r="H28" s="85" t="str">
        <f t="shared" si="16"/>
        <v/>
      </c>
      <c r="I28" s="85" t="str">
        <f>IF(I$3&gt;0,SUM(I25:I27),"")</f>
        <v/>
      </c>
      <c r="J28" s="85" t="str">
        <f t="shared" si="16"/>
        <v/>
      </c>
      <c r="K28" s="85" t="str">
        <f>IF(K$3&gt;0,SUM(K25:K27),"")</f>
        <v/>
      </c>
      <c r="L28" s="85" t="str">
        <f t="shared" ref="L28:AR28" si="17">IF(L$3&gt;0,SUM(L25:L27),"")</f>
        <v/>
      </c>
      <c r="M28" s="85" t="str">
        <f t="shared" si="17"/>
        <v/>
      </c>
      <c r="N28" s="85" t="str">
        <f t="shared" si="17"/>
        <v/>
      </c>
      <c r="O28" s="85" t="str">
        <f t="shared" si="17"/>
        <v/>
      </c>
      <c r="P28" s="85" t="str">
        <f t="shared" si="17"/>
        <v/>
      </c>
      <c r="Q28" s="85" t="str">
        <f t="shared" si="17"/>
        <v/>
      </c>
      <c r="R28" s="85" t="str">
        <f t="shared" si="17"/>
        <v/>
      </c>
      <c r="S28" s="85" t="str">
        <f t="shared" si="17"/>
        <v/>
      </c>
      <c r="T28" s="85" t="str">
        <f t="shared" si="17"/>
        <v/>
      </c>
      <c r="U28" s="85" t="str">
        <f t="shared" si="17"/>
        <v/>
      </c>
      <c r="V28" s="85" t="str">
        <f t="shared" si="17"/>
        <v/>
      </c>
      <c r="W28" s="85" t="str">
        <f t="shared" si="17"/>
        <v/>
      </c>
      <c r="X28" s="85" t="str">
        <f t="shared" si="17"/>
        <v/>
      </c>
      <c r="Y28" s="85" t="str">
        <f t="shared" si="17"/>
        <v/>
      </c>
      <c r="Z28" s="85" t="str">
        <f t="shared" si="17"/>
        <v/>
      </c>
      <c r="AA28" s="85" t="str">
        <f t="shared" si="17"/>
        <v/>
      </c>
      <c r="AB28" s="85" t="str">
        <f t="shared" si="17"/>
        <v/>
      </c>
      <c r="AC28" s="85" t="str">
        <f t="shared" si="17"/>
        <v/>
      </c>
      <c r="AD28" s="85" t="str">
        <f t="shared" si="17"/>
        <v/>
      </c>
      <c r="AE28" s="85" t="str">
        <f t="shared" si="17"/>
        <v/>
      </c>
      <c r="AF28" s="85" t="str">
        <f t="shared" si="17"/>
        <v/>
      </c>
      <c r="AG28" s="85" t="str">
        <f t="shared" si="17"/>
        <v/>
      </c>
      <c r="AH28" s="85" t="str">
        <f t="shared" si="17"/>
        <v/>
      </c>
      <c r="AI28" s="85" t="str">
        <f t="shared" si="17"/>
        <v/>
      </c>
      <c r="AJ28" s="85" t="str">
        <f t="shared" si="17"/>
        <v/>
      </c>
      <c r="AK28" s="85" t="str">
        <f t="shared" si="17"/>
        <v/>
      </c>
      <c r="AL28" s="85" t="str">
        <f t="shared" si="17"/>
        <v/>
      </c>
      <c r="AM28" s="85" t="str">
        <f t="shared" si="17"/>
        <v/>
      </c>
      <c r="AN28" s="85" t="str">
        <f t="shared" si="17"/>
        <v/>
      </c>
      <c r="AO28" s="85" t="str">
        <f t="shared" si="17"/>
        <v/>
      </c>
      <c r="AP28" s="85" t="str">
        <f t="shared" si="17"/>
        <v/>
      </c>
      <c r="AQ28" s="85" t="str">
        <f t="shared" si="17"/>
        <v/>
      </c>
      <c r="AR28" s="85" t="str">
        <f t="shared" si="17"/>
        <v/>
      </c>
      <c r="AS28" s="40"/>
    </row>
    <row r="29" spans="1:45" s="10" customFormat="1" x14ac:dyDescent="0.25">
      <c r="C29" s="68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45" s="10" customFormat="1" x14ac:dyDescent="0.25">
      <c r="A30" s="18" t="s">
        <v>29</v>
      </c>
      <c r="C30" s="68"/>
      <c r="F30" s="30"/>
      <c r="G30" s="86"/>
      <c r="H30" s="87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45" s="3" customFormat="1" x14ac:dyDescent="0.25">
      <c r="B31" s="78" t="s">
        <v>30</v>
      </c>
      <c r="C31" s="65" t="s">
        <v>25</v>
      </c>
      <c r="D31" s="66"/>
      <c r="E31" s="67"/>
      <c r="F31" s="80" t="str">
        <f>IF(F$3&gt;0,-'Investment Scenario'!E91/1000000,"")</f>
        <v/>
      </c>
      <c r="G31" s="80" t="str">
        <f>IF(G$3&gt;0,-'Investment Scenario'!F91/1000000,"")</f>
        <v/>
      </c>
      <c r="H31" s="80" t="str">
        <f>IF(H$3&gt;0,-'Investment Scenario'!G91/1000000,"")</f>
        <v/>
      </c>
      <c r="I31" s="80" t="str">
        <f>IF(I$3&gt;0,-'Investment Scenario'!H91/1000000,"")</f>
        <v/>
      </c>
      <c r="J31" s="80" t="str">
        <f>IF(J$3&gt;0,-'Investment Scenario'!I91/1000000,"")</f>
        <v/>
      </c>
      <c r="K31" s="80" t="str">
        <f>IF(K$3&gt;0,-'Investment Scenario'!J91/1000000,"")</f>
        <v/>
      </c>
      <c r="L31" s="80" t="str">
        <f>IF(L$3&gt;0,-'Investment Scenario'!K91/1000000,"")</f>
        <v/>
      </c>
      <c r="M31" s="80" t="str">
        <f>IF(M$3&gt;0,-'Investment Scenario'!L91/1000000,"")</f>
        <v/>
      </c>
      <c r="N31" s="80" t="str">
        <f>IF(N$3&gt;0,-'Investment Scenario'!M91/1000000,"")</f>
        <v/>
      </c>
      <c r="O31" s="80" t="str">
        <f>IF(O$3&gt;0,-'Investment Scenario'!N91/1000000,"")</f>
        <v/>
      </c>
      <c r="P31" s="80" t="str">
        <f>IF(P$3&gt;0,-'Investment Scenario'!O91/1000000,"")</f>
        <v/>
      </c>
      <c r="Q31" s="80" t="str">
        <f>IF(Q$3&gt;0,-'Investment Scenario'!P91/1000000,"")</f>
        <v/>
      </c>
      <c r="R31" s="80" t="str">
        <f>IF(R$3&gt;0,-'Investment Scenario'!Q91/1000000,"")</f>
        <v/>
      </c>
      <c r="S31" s="80" t="str">
        <f>IF(S$3&gt;0,-'Investment Scenario'!R91/1000000,"")</f>
        <v/>
      </c>
      <c r="T31" s="80" t="str">
        <f>IF(T$3&gt;0,-'Investment Scenario'!S91/1000000,"")</f>
        <v/>
      </c>
      <c r="U31" s="80" t="str">
        <f>IF(U$3&gt;0,-'Investment Scenario'!T91/1000000,"")</f>
        <v/>
      </c>
      <c r="V31" s="80" t="str">
        <f>IF(V$3&gt;0,-'Investment Scenario'!U91/1000000,"")</f>
        <v/>
      </c>
      <c r="W31" s="80" t="str">
        <f>IF(W$3&gt;0,-'Investment Scenario'!V91/1000000,"")</f>
        <v/>
      </c>
      <c r="X31" s="80" t="str">
        <f>IF(X$3&gt;0,-'Investment Scenario'!W91/1000000,"")</f>
        <v/>
      </c>
      <c r="Y31" s="80" t="str">
        <f>IF(Y$3&gt;0,-'Investment Scenario'!X91/1000000,"")</f>
        <v/>
      </c>
      <c r="Z31" s="80" t="str">
        <f>IF(Z$3&gt;0,-'Investment Scenario'!Y91/1000000,"")</f>
        <v/>
      </c>
      <c r="AA31" s="80" t="str">
        <f>IF(AA$3&gt;0,-'Investment Scenario'!Z91/1000000,"")</f>
        <v/>
      </c>
      <c r="AB31" s="80" t="str">
        <f>IF(AB$3&gt;0,-'Investment Scenario'!AA91/1000000,"")</f>
        <v/>
      </c>
      <c r="AC31" s="80" t="str">
        <f>IF(AC$3&gt;0,-'Investment Scenario'!AB91/1000000,"")</f>
        <v/>
      </c>
      <c r="AD31" s="80" t="str">
        <f>IF(AD$3&gt;0,-'Investment Scenario'!AC91/1000000,"")</f>
        <v/>
      </c>
      <c r="AE31" s="80" t="str">
        <f>IF(AE$3&gt;0,-'Investment Scenario'!AD91/1000000,"")</f>
        <v/>
      </c>
      <c r="AF31" s="80" t="str">
        <f>IF(AF$3&gt;0,-'Investment Scenario'!AE91/1000000,"")</f>
        <v/>
      </c>
      <c r="AG31" s="80" t="str">
        <f>IF(AG$3&gt;0,-'Investment Scenario'!AF91/1000000,"")</f>
        <v/>
      </c>
      <c r="AH31" s="80" t="str">
        <f>IF(AH$3&gt;0,-'Investment Scenario'!AG91/1000000,"")</f>
        <v/>
      </c>
      <c r="AI31" s="80" t="str">
        <f>IF(AI$3&gt;0,-'Investment Scenario'!AH91/1000000,"")</f>
        <v/>
      </c>
      <c r="AJ31" s="80" t="str">
        <f>IF(AJ$3&gt;0,-'Investment Scenario'!AI91/1000000,"")</f>
        <v/>
      </c>
      <c r="AK31" s="80" t="str">
        <f>IF(AK$3&gt;0,-'Investment Scenario'!AJ91/1000000,"")</f>
        <v/>
      </c>
      <c r="AL31" s="80" t="str">
        <f>IF(AL$3&gt;0,-'Investment Scenario'!AK91/1000000,"")</f>
        <v/>
      </c>
      <c r="AM31" s="80" t="str">
        <f>IF(AM$3&gt;0,-'Investment Scenario'!AL91/1000000,"")</f>
        <v/>
      </c>
      <c r="AN31" s="80" t="str">
        <f>IF(AN$3&gt;0,-'Investment Scenario'!AM91/1000000,"")</f>
        <v/>
      </c>
      <c r="AO31" s="80" t="str">
        <f>IF(AO$3&gt;0,-'Investment Scenario'!AN91/1000000,"")</f>
        <v/>
      </c>
      <c r="AP31" s="80" t="str">
        <f>IF(AP$3&gt;0,-'Investment Scenario'!AO91/1000000,"")</f>
        <v/>
      </c>
      <c r="AQ31" s="80" t="str">
        <f>IF(AQ$3&gt;0,-'Investment Scenario'!AP91/1000000,"")</f>
        <v/>
      </c>
      <c r="AR31" s="80" t="str">
        <f>IF(AR$3&gt;0,-'Investment Scenario'!AQ91/1000000,"")</f>
        <v/>
      </c>
    </row>
    <row r="32" spans="1:45" s="3" customFormat="1" x14ac:dyDescent="0.25">
      <c r="B32" s="78" t="s">
        <v>31</v>
      </c>
      <c r="C32" s="65" t="s">
        <v>25</v>
      </c>
      <c r="D32" s="66"/>
      <c r="E32" s="67"/>
      <c r="F32" s="80" t="str">
        <f>IF(F$3&gt;0,-'Investment Scenario'!E94/1000000,"")</f>
        <v/>
      </c>
      <c r="G32" s="80" t="str">
        <f>IF(G$3&gt;0,-'Investment Scenario'!F94/1000000,"")</f>
        <v/>
      </c>
      <c r="H32" s="80" t="str">
        <f>IF(H$3&gt;0,-'Investment Scenario'!G94/1000000,"")</f>
        <v/>
      </c>
      <c r="I32" s="80" t="str">
        <f>IF(I$3&gt;0,-'Investment Scenario'!H94/1000000,"")</f>
        <v/>
      </c>
      <c r="J32" s="80" t="str">
        <f>IF(J$3&gt;0,-'Investment Scenario'!I94/1000000,"")</f>
        <v/>
      </c>
      <c r="K32" s="80" t="str">
        <f>IF(K$3&gt;0,-'Investment Scenario'!J94/1000000,"")</f>
        <v/>
      </c>
      <c r="L32" s="80" t="str">
        <f>IF(L$3&gt;0,-'Investment Scenario'!K94/1000000,"")</f>
        <v/>
      </c>
      <c r="M32" s="80" t="str">
        <f>IF(M$3&gt;0,-'Investment Scenario'!L94/1000000,"")</f>
        <v/>
      </c>
      <c r="N32" s="80" t="str">
        <f>IF(N$3&gt;0,-'Investment Scenario'!M94/1000000,"")</f>
        <v/>
      </c>
      <c r="O32" s="80" t="str">
        <f>IF(O$3&gt;0,-'Investment Scenario'!N94/1000000,"")</f>
        <v/>
      </c>
      <c r="P32" s="80" t="str">
        <f>IF(P$3&gt;0,-'Investment Scenario'!O94/1000000,"")</f>
        <v/>
      </c>
      <c r="Q32" s="80" t="str">
        <f>IF(Q$3&gt;0,-'Investment Scenario'!P94/1000000,"")</f>
        <v/>
      </c>
      <c r="R32" s="80" t="str">
        <f>IF(R$3&gt;0,-'Investment Scenario'!Q94/1000000,"")</f>
        <v/>
      </c>
      <c r="S32" s="80" t="str">
        <f>IF(S$3&gt;0,-'Investment Scenario'!R94/1000000,"")</f>
        <v/>
      </c>
      <c r="T32" s="80" t="str">
        <f>IF(T$3&gt;0,-'Investment Scenario'!S94/1000000,"")</f>
        <v/>
      </c>
      <c r="U32" s="80" t="str">
        <f>IF(U$3&gt;0,-'Investment Scenario'!T94/1000000,"")</f>
        <v/>
      </c>
      <c r="V32" s="80" t="str">
        <f>IF(V$3&gt;0,-'Investment Scenario'!U94/1000000,"")</f>
        <v/>
      </c>
      <c r="W32" s="80" t="str">
        <f>IF(W$3&gt;0,-'Investment Scenario'!V94/1000000,"")</f>
        <v/>
      </c>
      <c r="X32" s="80" t="str">
        <f>IF(X$3&gt;0,-'Investment Scenario'!W94/1000000,"")</f>
        <v/>
      </c>
      <c r="Y32" s="80" t="str">
        <f>IF(Y$3&gt;0,-'Investment Scenario'!X94/1000000,"")</f>
        <v/>
      </c>
      <c r="Z32" s="80" t="str">
        <f>IF(Z$3&gt;0,-'Investment Scenario'!Y94/1000000,"")</f>
        <v/>
      </c>
      <c r="AA32" s="80" t="str">
        <f>IF(AA$3&gt;0,-'Investment Scenario'!Z94/1000000,"")</f>
        <v/>
      </c>
      <c r="AB32" s="80" t="str">
        <f>IF(AB$3&gt;0,-'Investment Scenario'!AA94/1000000,"")</f>
        <v/>
      </c>
      <c r="AC32" s="80" t="str">
        <f>IF(AC$3&gt;0,-'Investment Scenario'!AB94/1000000,"")</f>
        <v/>
      </c>
      <c r="AD32" s="80" t="str">
        <f>IF(AD$3&gt;0,-'Investment Scenario'!AC94/1000000,"")</f>
        <v/>
      </c>
      <c r="AE32" s="80" t="str">
        <f>IF(AE$3&gt;0,-'Investment Scenario'!AD94/1000000,"")</f>
        <v/>
      </c>
      <c r="AF32" s="80" t="str">
        <f>IF(AF$3&gt;0,-'Investment Scenario'!AE94/1000000,"")</f>
        <v/>
      </c>
      <c r="AG32" s="80" t="str">
        <f>IF(AG$3&gt;0,-'Investment Scenario'!AF94/1000000,"")</f>
        <v/>
      </c>
      <c r="AH32" s="80" t="str">
        <f>IF(AH$3&gt;0,-'Investment Scenario'!AG94/1000000,"")</f>
        <v/>
      </c>
      <c r="AI32" s="80" t="str">
        <f>IF(AI$3&gt;0,-'Investment Scenario'!AH94/1000000,"")</f>
        <v/>
      </c>
      <c r="AJ32" s="80" t="str">
        <f>IF(AJ$3&gt;0,-'Investment Scenario'!AI94/1000000,"")</f>
        <v/>
      </c>
      <c r="AK32" s="80" t="str">
        <f>IF(AK$3&gt;0,-'Investment Scenario'!AJ94/1000000,"")</f>
        <v/>
      </c>
      <c r="AL32" s="80" t="str">
        <f>IF(AL$3&gt;0,-'Investment Scenario'!AK94/1000000,"")</f>
        <v/>
      </c>
      <c r="AM32" s="80" t="str">
        <f>IF(AM$3&gt;0,-'Investment Scenario'!AL94/1000000,"")</f>
        <v/>
      </c>
      <c r="AN32" s="80" t="str">
        <f>IF(AN$3&gt;0,-'Investment Scenario'!AM94/1000000,"")</f>
        <v/>
      </c>
      <c r="AO32" s="80" t="str">
        <f>IF(AO$3&gt;0,-'Investment Scenario'!AN94/1000000,"")</f>
        <v/>
      </c>
      <c r="AP32" s="80" t="str">
        <f>IF(AP$3&gt;0,-'Investment Scenario'!AO94/1000000,"")</f>
        <v/>
      </c>
      <c r="AQ32" s="80" t="str">
        <f>IF(AQ$3&gt;0,-'Investment Scenario'!AP94/1000000,"")</f>
        <v/>
      </c>
      <c r="AR32" s="80" t="str">
        <f>IF(AR$3&gt;0,-'Investment Scenario'!AQ94/1000000,"")</f>
        <v/>
      </c>
    </row>
    <row r="33" spans="1:45" s="3" customFormat="1" x14ac:dyDescent="0.25">
      <c r="B33" s="78" t="s">
        <v>32</v>
      </c>
      <c r="C33" s="65" t="s">
        <v>25</v>
      </c>
      <c r="D33" s="66"/>
      <c r="E33" s="67"/>
      <c r="F33" s="80" t="str">
        <f>IF(F$3&gt;0,-'Investment Scenario'!E109/1000000,"")</f>
        <v/>
      </c>
      <c r="G33" s="80" t="str">
        <f>IF(G$3&gt;0,-'Investment Scenario'!F109/1000000,"")</f>
        <v/>
      </c>
      <c r="H33" s="80" t="str">
        <f>IF(H$3&gt;0,-'Investment Scenario'!G109/1000000,"")</f>
        <v/>
      </c>
      <c r="I33" s="80" t="str">
        <f>IF(I$3&gt;0,-'Investment Scenario'!H109/1000000,"")</f>
        <v/>
      </c>
      <c r="J33" s="80" t="str">
        <f>IF(J$3&gt;0,-'Investment Scenario'!I109/1000000,"")</f>
        <v/>
      </c>
      <c r="K33" s="80" t="str">
        <f>IF(K$3&gt;0,-'Investment Scenario'!J109/1000000,"")</f>
        <v/>
      </c>
      <c r="L33" s="80" t="str">
        <f>IF(L$3&gt;0,-'Investment Scenario'!K109/1000000,"")</f>
        <v/>
      </c>
      <c r="M33" s="80" t="str">
        <f>IF(M$3&gt;0,-'Investment Scenario'!L109/1000000,"")</f>
        <v/>
      </c>
      <c r="N33" s="80" t="str">
        <f>IF(N$3&gt;0,-'Investment Scenario'!M109/1000000,"")</f>
        <v/>
      </c>
      <c r="O33" s="80" t="str">
        <f>IF(O$3&gt;0,-'Investment Scenario'!N109/1000000,"")</f>
        <v/>
      </c>
      <c r="P33" s="80" t="str">
        <f>IF(P$3&gt;0,-'Investment Scenario'!O109/1000000,"")</f>
        <v/>
      </c>
      <c r="Q33" s="80" t="str">
        <f>IF(Q$3&gt;0,-'Investment Scenario'!P109/1000000,"")</f>
        <v/>
      </c>
      <c r="R33" s="80" t="str">
        <f>IF(R$3&gt;0,-'Investment Scenario'!Q109/1000000,"")</f>
        <v/>
      </c>
      <c r="S33" s="80" t="str">
        <f>IF(S$3&gt;0,-'Investment Scenario'!R109/1000000,"")</f>
        <v/>
      </c>
      <c r="T33" s="80" t="str">
        <f>IF(T$3&gt;0,-'Investment Scenario'!S109/1000000,"")</f>
        <v/>
      </c>
      <c r="U33" s="80" t="str">
        <f>IF(U$3&gt;0,-'Investment Scenario'!T109/1000000,"")</f>
        <v/>
      </c>
      <c r="V33" s="80" t="str">
        <f>IF(V$3&gt;0,-'Investment Scenario'!U109/1000000,"")</f>
        <v/>
      </c>
      <c r="W33" s="80" t="str">
        <f>IF(W$3&gt;0,-'Investment Scenario'!V109/1000000,"")</f>
        <v/>
      </c>
      <c r="X33" s="80" t="str">
        <f>IF(X$3&gt;0,-'Investment Scenario'!W109/1000000,"")</f>
        <v/>
      </c>
      <c r="Y33" s="80" t="str">
        <f>IF(Y$3&gt;0,-'Investment Scenario'!X109/1000000,"")</f>
        <v/>
      </c>
      <c r="Z33" s="80" t="str">
        <f>IF(Z$3&gt;0,-'Investment Scenario'!Y109/1000000,"")</f>
        <v/>
      </c>
      <c r="AA33" s="80" t="str">
        <f>IF(AA$3&gt;0,-'Investment Scenario'!Z109/1000000,"")</f>
        <v/>
      </c>
      <c r="AB33" s="80" t="str">
        <f>IF(AB$3&gt;0,-'Investment Scenario'!AA109/1000000,"")</f>
        <v/>
      </c>
      <c r="AC33" s="80" t="str">
        <f>IF(AC$3&gt;0,-'Investment Scenario'!AB109/1000000,"")</f>
        <v/>
      </c>
      <c r="AD33" s="80" t="str">
        <f>IF(AD$3&gt;0,-'Investment Scenario'!AC109/1000000,"")</f>
        <v/>
      </c>
      <c r="AE33" s="80" t="str">
        <f>IF(AE$3&gt;0,-'Investment Scenario'!AD109/1000000,"")</f>
        <v/>
      </c>
      <c r="AF33" s="80" t="str">
        <f>IF(AF$3&gt;0,-'Investment Scenario'!AE109/1000000,"")</f>
        <v/>
      </c>
      <c r="AG33" s="80" t="str">
        <f>IF(AG$3&gt;0,-'Investment Scenario'!AF109/1000000,"")</f>
        <v/>
      </c>
      <c r="AH33" s="80" t="str">
        <f>IF(AH$3&gt;0,-'Investment Scenario'!AG109/1000000,"")</f>
        <v/>
      </c>
      <c r="AI33" s="80" t="str">
        <f>IF(AI$3&gt;0,-'Investment Scenario'!AH109/1000000,"")</f>
        <v/>
      </c>
      <c r="AJ33" s="80" t="str">
        <f>IF(AJ$3&gt;0,-'Investment Scenario'!AI109/1000000,"")</f>
        <v/>
      </c>
      <c r="AK33" s="80" t="str">
        <f>IF(AK$3&gt;0,-'Investment Scenario'!AJ109/1000000,"")</f>
        <v/>
      </c>
      <c r="AL33" s="80" t="str">
        <f>IF(AL$3&gt;0,-'Investment Scenario'!AK109/1000000,"")</f>
        <v/>
      </c>
      <c r="AM33" s="80" t="str">
        <f>IF(AM$3&gt;0,-'Investment Scenario'!AL109/1000000,"")</f>
        <v/>
      </c>
      <c r="AN33" s="80" t="str">
        <f>IF(AN$3&gt;0,-'Investment Scenario'!AM109/1000000,"")</f>
        <v/>
      </c>
      <c r="AO33" s="80" t="str">
        <f>IF(AO$3&gt;0,-'Investment Scenario'!AN109/1000000,"")</f>
        <v/>
      </c>
      <c r="AP33" s="80" t="str">
        <f>IF(AP$3&gt;0,-'Investment Scenario'!AO109/1000000,"")</f>
        <v/>
      </c>
      <c r="AQ33" s="80" t="str">
        <f>IF(AQ$3&gt;0,-'Investment Scenario'!AP109/1000000,"")</f>
        <v/>
      </c>
      <c r="AR33" s="80" t="str">
        <f>IF(AR$3&gt;0,-'Investment Scenario'!AQ109/1000000,"")</f>
        <v/>
      </c>
    </row>
    <row r="34" spans="1:45" s="3" customFormat="1" x14ac:dyDescent="0.25">
      <c r="A34" s="59"/>
      <c r="B34" s="81" t="s">
        <v>33</v>
      </c>
      <c r="C34" s="82" t="s">
        <v>25</v>
      </c>
      <c r="D34" s="83"/>
      <c r="E34" s="84"/>
      <c r="F34" s="85" t="str">
        <f t="shared" ref="F34:J34" si="18">IF(F$3&gt;0,SUM(F31:F33),"")</f>
        <v/>
      </c>
      <c r="G34" s="85" t="str">
        <f t="shared" si="18"/>
        <v/>
      </c>
      <c r="H34" s="85" t="str">
        <f t="shared" si="18"/>
        <v/>
      </c>
      <c r="I34" s="85" t="str">
        <f>IF(I$3&gt;0,SUM(I31:I33),"")</f>
        <v/>
      </c>
      <c r="J34" s="85" t="str">
        <f t="shared" si="18"/>
        <v/>
      </c>
      <c r="K34" s="85" t="str">
        <f>IF(K$3&gt;0,SUM(K31:K33),"")</f>
        <v/>
      </c>
      <c r="L34" s="85" t="str">
        <f t="shared" ref="L34:AR34" si="19">IF(L$3&gt;0,SUM(L31:L33),"")</f>
        <v/>
      </c>
      <c r="M34" s="85" t="str">
        <f t="shared" si="19"/>
        <v/>
      </c>
      <c r="N34" s="85" t="str">
        <f t="shared" si="19"/>
        <v/>
      </c>
      <c r="O34" s="85" t="str">
        <f t="shared" si="19"/>
        <v/>
      </c>
      <c r="P34" s="85" t="str">
        <f t="shared" si="19"/>
        <v/>
      </c>
      <c r="Q34" s="85" t="str">
        <f t="shared" si="19"/>
        <v/>
      </c>
      <c r="R34" s="85" t="str">
        <f t="shared" si="19"/>
        <v/>
      </c>
      <c r="S34" s="85" t="str">
        <f t="shared" si="19"/>
        <v/>
      </c>
      <c r="T34" s="85" t="str">
        <f t="shared" si="19"/>
        <v/>
      </c>
      <c r="U34" s="85" t="str">
        <f t="shared" si="19"/>
        <v/>
      </c>
      <c r="V34" s="85" t="str">
        <f t="shared" si="19"/>
        <v/>
      </c>
      <c r="W34" s="85" t="str">
        <f t="shared" si="19"/>
        <v/>
      </c>
      <c r="X34" s="85" t="str">
        <f t="shared" si="19"/>
        <v/>
      </c>
      <c r="Y34" s="85" t="str">
        <f t="shared" si="19"/>
        <v/>
      </c>
      <c r="Z34" s="85" t="str">
        <f t="shared" si="19"/>
        <v/>
      </c>
      <c r="AA34" s="85" t="str">
        <f t="shared" si="19"/>
        <v/>
      </c>
      <c r="AB34" s="85" t="str">
        <f t="shared" si="19"/>
        <v/>
      </c>
      <c r="AC34" s="85" t="str">
        <f t="shared" si="19"/>
        <v/>
      </c>
      <c r="AD34" s="85" t="str">
        <f t="shared" si="19"/>
        <v/>
      </c>
      <c r="AE34" s="85" t="str">
        <f t="shared" si="19"/>
        <v/>
      </c>
      <c r="AF34" s="85" t="str">
        <f t="shared" si="19"/>
        <v/>
      </c>
      <c r="AG34" s="85" t="str">
        <f t="shared" si="19"/>
        <v/>
      </c>
      <c r="AH34" s="85" t="str">
        <f t="shared" si="19"/>
        <v/>
      </c>
      <c r="AI34" s="85" t="str">
        <f t="shared" si="19"/>
        <v/>
      </c>
      <c r="AJ34" s="85" t="str">
        <f t="shared" si="19"/>
        <v/>
      </c>
      <c r="AK34" s="85" t="str">
        <f t="shared" si="19"/>
        <v/>
      </c>
      <c r="AL34" s="85" t="str">
        <f t="shared" si="19"/>
        <v/>
      </c>
      <c r="AM34" s="85" t="str">
        <f t="shared" si="19"/>
        <v/>
      </c>
      <c r="AN34" s="85" t="str">
        <f t="shared" si="19"/>
        <v/>
      </c>
      <c r="AO34" s="85" t="str">
        <f t="shared" si="19"/>
        <v/>
      </c>
      <c r="AP34" s="85" t="str">
        <f t="shared" si="19"/>
        <v/>
      </c>
      <c r="AQ34" s="85" t="str">
        <f t="shared" si="19"/>
        <v/>
      </c>
      <c r="AR34" s="85" t="str">
        <f t="shared" si="19"/>
        <v/>
      </c>
      <c r="AS34" s="40"/>
    </row>
    <row r="35" spans="1:45" s="3" customFormat="1" x14ac:dyDescent="0.25">
      <c r="C35" s="65"/>
      <c r="D35" s="10"/>
      <c r="E35" s="10"/>
      <c r="F35" s="30"/>
      <c r="G35" s="30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45" s="1" customFormat="1" x14ac:dyDescent="0.25">
      <c r="A36" s="58"/>
      <c r="B36" s="88" t="s">
        <v>34</v>
      </c>
      <c r="C36" s="89" t="s">
        <v>25</v>
      </c>
      <c r="D36" s="58"/>
      <c r="E36" s="60"/>
      <c r="F36" s="90">
        <f>IF(F$3&gt;0,SUM(F28,F34),0)</f>
        <v>0</v>
      </c>
      <c r="G36" s="90">
        <f t="shared" ref="G36:AR36" si="20">IF(G$3&gt;0,SUM(G28,G34),0)</f>
        <v>0</v>
      </c>
      <c r="H36" s="90">
        <f>IF(H$3&gt;0,SUM(H28,H34),0)</f>
        <v>0</v>
      </c>
      <c r="I36" s="90">
        <f>IF(I$3&gt;0,SUM(I28,I34),0)</f>
        <v>0</v>
      </c>
      <c r="J36" s="90">
        <f>IF(J$3&gt;0,SUM(J28,J34),0)</f>
        <v>0</v>
      </c>
      <c r="K36" s="90">
        <f>IF(K$3&gt;0,SUM(K28,K34),0)</f>
        <v>0</v>
      </c>
      <c r="L36" s="90">
        <f t="shared" si="20"/>
        <v>0</v>
      </c>
      <c r="M36" s="90">
        <f t="shared" si="20"/>
        <v>0</v>
      </c>
      <c r="N36" s="90">
        <f t="shared" si="20"/>
        <v>0</v>
      </c>
      <c r="O36" s="90">
        <f t="shared" si="20"/>
        <v>0</v>
      </c>
      <c r="P36" s="90">
        <f t="shared" si="20"/>
        <v>0</v>
      </c>
      <c r="Q36" s="90">
        <f t="shared" si="20"/>
        <v>0</v>
      </c>
      <c r="R36" s="90">
        <f t="shared" si="20"/>
        <v>0</v>
      </c>
      <c r="S36" s="90">
        <f t="shared" si="20"/>
        <v>0</v>
      </c>
      <c r="T36" s="90">
        <f t="shared" si="20"/>
        <v>0</v>
      </c>
      <c r="U36" s="90">
        <f t="shared" si="20"/>
        <v>0</v>
      </c>
      <c r="V36" s="90">
        <f t="shared" si="20"/>
        <v>0</v>
      </c>
      <c r="W36" s="90">
        <f t="shared" si="20"/>
        <v>0</v>
      </c>
      <c r="X36" s="90">
        <f t="shared" si="20"/>
        <v>0</v>
      </c>
      <c r="Y36" s="90">
        <f t="shared" si="20"/>
        <v>0</v>
      </c>
      <c r="Z36" s="90">
        <f t="shared" si="20"/>
        <v>0</v>
      </c>
      <c r="AA36" s="90">
        <f t="shared" si="20"/>
        <v>0</v>
      </c>
      <c r="AB36" s="90">
        <f t="shared" si="20"/>
        <v>0</v>
      </c>
      <c r="AC36" s="90">
        <f t="shared" si="20"/>
        <v>0</v>
      </c>
      <c r="AD36" s="90">
        <f t="shared" si="20"/>
        <v>0</v>
      </c>
      <c r="AE36" s="90">
        <f t="shared" si="20"/>
        <v>0</v>
      </c>
      <c r="AF36" s="90">
        <f t="shared" si="20"/>
        <v>0</v>
      </c>
      <c r="AG36" s="90">
        <f t="shared" si="20"/>
        <v>0</v>
      </c>
      <c r="AH36" s="90">
        <f t="shared" si="20"/>
        <v>0</v>
      </c>
      <c r="AI36" s="90">
        <f t="shared" si="20"/>
        <v>0</v>
      </c>
      <c r="AJ36" s="90">
        <f t="shared" si="20"/>
        <v>0</v>
      </c>
      <c r="AK36" s="90">
        <f t="shared" si="20"/>
        <v>0</v>
      </c>
      <c r="AL36" s="90">
        <f t="shared" si="20"/>
        <v>0</v>
      </c>
      <c r="AM36" s="90">
        <f t="shared" si="20"/>
        <v>0</v>
      </c>
      <c r="AN36" s="90">
        <f t="shared" si="20"/>
        <v>0</v>
      </c>
      <c r="AO36" s="90">
        <f t="shared" si="20"/>
        <v>0</v>
      </c>
      <c r="AP36" s="90">
        <f t="shared" si="20"/>
        <v>0</v>
      </c>
      <c r="AQ36" s="90">
        <f t="shared" si="20"/>
        <v>0</v>
      </c>
      <c r="AR36" s="90">
        <f t="shared" si="20"/>
        <v>0</v>
      </c>
    </row>
    <row r="37" spans="1:45" s="19" customFormat="1" x14ac:dyDescent="0.25">
      <c r="A37" s="91"/>
      <c r="B37" s="92" t="s">
        <v>35</v>
      </c>
      <c r="C37" s="93" t="s">
        <v>36</v>
      </c>
      <c r="D37" s="91"/>
      <c r="E37" s="94"/>
      <c r="F37" s="95" t="str">
        <f>IFERROR(F36/F28,"n/a")</f>
        <v>n/a</v>
      </c>
      <c r="G37" s="95" t="str">
        <f t="shared" ref="G37:AR37" si="21">IFERROR(G36/G28,"n/a")</f>
        <v>n/a</v>
      </c>
      <c r="H37" s="95" t="str">
        <f t="shared" si="21"/>
        <v>n/a</v>
      </c>
      <c r="I37" s="95" t="str">
        <f>IFERROR(I36/I28,"n/a")</f>
        <v>n/a</v>
      </c>
      <c r="J37" s="95" t="str">
        <f>IFERROR(J36/J28,"n/a")</f>
        <v>n/a</v>
      </c>
      <c r="K37" s="95" t="str">
        <f>IFERROR(K36/K28,"n/a")</f>
        <v>n/a</v>
      </c>
      <c r="L37" s="95" t="str">
        <f t="shared" si="21"/>
        <v>n/a</v>
      </c>
      <c r="M37" s="95" t="str">
        <f t="shared" si="21"/>
        <v>n/a</v>
      </c>
      <c r="N37" s="95" t="str">
        <f t="shared" si="21"/>
        <v>n/a</v>
      </c>
      <c r="O37" s="95" t="str">
        <f t="shared" si="21"/>
        <v>n/a</v>
      </c>
      <c r="P37" s="95" t="str">
        <f t="shared" si="21"/>
        <v>n/a</v>
      </c>
      <c r="Q37" s="95" t="str">
        <f t="shared" si="21"/>
        <v>n/a</v>
      </c>
      <c r="R37" s="95" t="str">
        <f t="shared" si="21"/>
        <v>n/a</v>
      </c>
      <c r="S37" s="95" t="str">
        <f t="shared" si="21"/>
        <v>n/a</v>
      </c>
      <c r="T37" s="95" t="str">
        <f t="shared" si="21"/>
        <v>n/a</v>
      </c>
      <c r="U37" s="95" t="str">
        <f t="shared" si="21"/>
        <v>n/a</v>
      </c>
      <c r="V37" s="95" t="str">
        <f t="shared" si="21"/>
        <v>n/a</v>
      </c>
      <c r="W37" s="95" t="str">
        <f t="shared" si="21"/>
        <v>n/a</v>
      </c>
      <c r="X37" s="95" t="str">
        <f t="shared" si="21"/>
        <v>n/a</v>
      </c>
      <c r="Y37" s="95" t="str">
        <f t="shared" si="21"/>
        <v>n/a</v>
      </c>
      <c r="Z37" s="95" t="str">
        <f t="shared" si="21"/>
        <v>n/a</v>
      </c>
      <c r="AA37" s="95" t="str">
        <f t="shared" si="21"/>
        <v>n/a</v>
      </c>
      <c r="AB37" s="95" t="str">
        <f t="shared" si="21"/>
        <v>n/a</v>
      </c>
      <c r="AC37" s="95" t="str">
        <f t="shared" si="21"/>
        <v>n/a</v>
      </c>
      <c r="AD37" s="95" t="str">
        <f t="shared" si="21"/>
        <v>n/a</v>
      </c>
      <c r="AE37" s="95" t="str">
        <f t="shared" si="21"/>
        <v>n/a</v>
      </c>
      <c r="AF37" s="95" t="str">
        <f t="shared" si="21"/>
        <v>n/a</v>
      </c>
      <c r="AG37" s="95" t="str">
        <f t="shared" si="21"/>
        <v>n/a</v>
      </c>
      <c r="AH37" s="95" t="str">
        <f t="shared" si="21"/>
        <v>n/a</v>
      </c>
      <c r="AI37" s="95" t="str">
        <f t="shared" si="21"/>
        <v>n/a</v>
      </c>
      <c r="AJ37" s="95" t="str">
        <f t="shared" si="21"/>
        <v>n/a</v>
      </c>
      <c r="AK37" s="95" t="str">
        <f t="shared" si="21"/>
        <v>n/a</v>
      </c>
      <c r="AL37" s="95" t="str">
        <f t="shared" si="21"/>
        <v>n/a</v>
      </c>
      <c r="AM37" s="95" t="str">
        <f t="shared" si="21"/>
        <v>n/a</v>
      </c>
      <c r="AN37" s="95" t="str">
        <f t="shared" si="21"/>
        <v>n/a</v>
      </c>
      <c r="AO37" s="95" t="str">
        <f t="shared" si="21"/>
        <v>n/a</v>
      </c>
      <c r="AP37" s="95" t="str">
        <f t="shared" si="21"/>
        <v>n/a</v>
      </c>
      <c r="AQ37" s="95" t="str">
        <f t="shared" si="21"/>
        <v>n/a</v>
      </c>
      <c r="AR37" s="95" t="str">
        <f t="shared" si="21"/>
        <v>n/a</v>
      </c>
    </row>
    <row r="38" spans="1:45" s="40" customFormat="1" x14ac:dyDescent="0.25">
      <c r="A38" s="91"/>
      <c r="B38" s="61" t="s">
        <v>37</v>
      </c>
      <c r="C38" s="62" t="s">
        <v>25</v>
      </c>
      <c r="D38" s="229" t="str">
        <f>IF(ROUND(SUM(F38:AR38),1)=ROUND(D49,1),"odpisy v pořádku/D&amp;A is OK","odpisy nesedí/D&amp;A is not OK")</f>
        <v>odpisy v pořádku/D&amp;A is OK</v>
      </c>
      <c r="E38" s="64"/>
      <c r="F38" s="96">
        <f>IF(F3&gt;0,IF(F3&lt;=$D$50,SUM($D$49)/$D$50,0),0)</f>
        <v>0</v>
      </c>
      <c r="G38" s="96">
        <f t="shared" ref="G38:AR38" si="22">IF(G3&gt;0,IF(G3&lt;=$D$50,SUM($D$49)/$D$50,0),0)</f>
        <v>0</v>
      </c>
      <c r="H38" s="96">
        <f t="shared" si="22"/>
        <v>0</v>
      </c>
      <c r="I38" s="96">
        <f t="shared" si="22"/>
        <v>0</v>
      </c>
      <c r="J38" s="96">
        <f t="shared" si="22"/>
        <v>0</v>
      </c>
      <c r="K38" s="96">
        <f t="shared" si="22"/>
        <v>0</v>
      </c>
      <c r="L38" s="96">
        <f t="shared" si="22"/>
        <v>0</v>
      </c>
      <c r="M38" s="96">
        <f t="shared" si="22"/>
        <v>0</v>
      </c>
      <c r="N38" s="96">
        <f t="shared" si="22"/>
        <v>0</v>
      </c>
      <c r="O38" s="96">
        <f t="shared" si="22"/>
        <v>0</v>
      </c>
      <c r="P38" s="96">
        <f t="shared" si="22"/>
        <v>0</v>
      </c>
      <c r="Q38" s="96">
        <f t="shared" si="22"/>
        <v>0</v>
      </c>
      <c r="R38" s="96">
        <f t="shared" si="22"/>
        <v>0</v>
      </c>
      <c r="S38" s="96">
        <f t="shared" si="22"/>
        <v>0</v>
      </c>
      <c r="T38" s="96">
        <f t="shared" si="22"/>
        <v>0</v>
      </c>
      <c r="U38" s="96">
        <f t="shared" si="22"/>
        <v>0</v>
      </c>
      <c r="V38" s="96">
        <f t="shared" si="22"/>
        <v>0</v>
      </c>
      <c r="W38" s="96">
        <f t="shared" si="22"/>
        <v>0</v>
      </c>
      <c r="X38" s="96">
        <f t="shared" si="22"/>
        <v>0</v>
      </c>
      <c r="Y38" s="96">
        <f t="shared" si="22"/>
        <v>0</v>
      </c>
      <c r="Z38" s="96">
        <f t="shared" si="22"/>
        <v>0</v>
      </c>
      <c r="AA38" s="96">
        <f t="shared" si="22"/>
        <v>0</v>
      </c>
      <c r="AB38" s="96">
        <f t="shared" si="22"/>
        <v>0</v>
      </c>
      <c r="AC38" s="96">
        <f t="shared" si="22"/>
        <v>0</v>
      </c>
      <c r="AD38" s="96">
        <f t="shared" si="22"/>
        <v>0</v>
      </c>
      <c r="AE38" s="96">
        <f t="shared" si="22"/>
        <v>0</v>
      </c>
      <c r="AF38" s="96">
        <f t="shared" si="22"/>
        <v>0</v>
      </c>
      <c r="AG38" s="96">
        <f t="shared" si="22"/>
        <v>0</v>
      </c>
      <c r="AH38" s="96">
        <f t="shared" si="22"/>
        <v>0</v>
      </c>
      <c r="AI38" s="96">
        <f t="shared" si="22"/>
        <v>0</v>
      </c>
      <c r="AJ38" s="96">
        <f t="shared" si="22"/>
        <v>0</v>
      </c>
      <c r="AK38" s="96">
        <f t="shared" si="22"/>
        <v>0</v>
      </c>
      <c r="AL38" s="96">
        <f t="shared" si="22"/>
        <v>0</v>
      </c>
      <c r="AM38" s="96">
        <f t="shared" si="22"/>
        <v>0</v>
      </c>
      <c r="AN38" s="96">
        <f t="shared" si="22"/>
        <v>0</v>
      </c>
      <c r="AO38" s="96">
        <f t="shared" si="22"/>
        <v>0</v>
      </c>
      <c r="AP38" s="96">
        <f t="shared" si="22"/>
        <v>0</v>
      </c>
      <c r="AQ38" s="96">
        <f t="shared" si="22"/>
        <v>0</v>
      </c>
      <c r="AR38" s="96">
        <f t="shared" si="22"/>
        <v>0</v>
      </c>
    </row>
    <row r="39" spans="1:45" s="1" customFormat="1" x14ac:dyDescent="0.25">
      <c r="A39" s="58"/>
      <c r="B39" s="88" t="s">
        <v>38</v>
      </c>
      <c r="C39" s="89" t="s">
        <v>25</v>
      </c>
      <c r="D39" s="58"/>
      <c r="E39" s="64"/>
      <c r="F39" s="90">
        <f>IF(F$3&gt;0,F36+F38,0)</f>
        <v>0</v>
      </c>
      <c r="G39" s="90">
        <f t="shared" ref="G39:AR39" si="23">IF(G$3&gt;0,G36+G38,0)</f>
        <v>0</v>
      </c>
      <c r="H39" s="90">
        <f t="shared" si="23"/>
        <v>0</v>
      </c>
      <c r="I39" s="90">
        <f>IF(I$3&gt;0,I36+I38,0)</f>
        <v>0</v>
      </c>
      <c r="J39" s="90">
        <f t="shared" si="23"/>
        <v>0</v>
      </c>
      <c r="K39" s="90">
        <f t="shared" si="23"/>
        <v>0</v>
      </c>
      <c r="L39" s="90">
        <f t="shared" si="23"/>
        <v>0</v>
      </c>
      <c r="M39" s="90">
        <f t="shared" si="23"/>
        <v>0</v>
      </c>
      <c r="N39" s="90">
        <f t="shared" si="23"/>
        <v>0</v>
      </c>
      <c r="O39" s="90">
        <f t="shared" si="23"/>
        <v>0</v>
      </c>
      <c r="P39" s="90">
        <f t="shared" si="23"/>
        <v>0</v>
      </c>
      <c r="Q39" s="90">
        <f t="shared" si="23"/>
        <v>0</v>
      </c>
      <c r="R39" s="90">
        <f t="shared" si="23"/>
        <v>0</v>
      </c>
      <c r="S39" s="90">
        <f t="shared" si="23"/>
        <v>0</v>
      </c>
      <c r="T39" s="90">
        <f t="shared" si="23"/>
        <v>0</v>
      </c>
      <c r="U39" s="90">
        <f t="shared" si="23"/>
        <v>0</v>
      </c>
      <c r="V39" s="90">
        <f t="shared" si="23"/>
        <v>0</v>
      </c>
      <c r="W39" s="90">
        <f t="shared" si="23"/>
        <v>0</v>
      </c>
      <c r="X39" s="90">
        <f t="shared" si="23"/>
        <v>0</v>
      </c>
      <c r="Y39" s="90">
        <f t="shared" si="23"/>
        <v>0</v>
      </c>
      <c r="Z39" s="90">
        <f t="shared" si="23"/>
        <v>0</v>
      </c>
      <c r="AA39" s="90">
        <f t="shared" si="23"/>
        <v>0</v>
      </c>
      <c r="AB39" s="90">
        <f t="shared" si="23"/>
        <v>0</v>
      </c>
      <c r="AC39" s="90">
        <f t="shared" si="23"/>
        <v>0</v>
      </c>
      <c r="AD39" s="90">
        <f t="shared" si="23"/>
        <v>0</v>
      </c>
      <c r="AE39" s="90">
        <f t="shared" si="23"/>
        <v>0</v>
      </c>
      <c r="AF39" s="90">
        <f t="shared" si="23"/>
        <v>0</v>
      </c>
      <c r="AG39" s="90">
        <f t="shared" si="23"/>
        <v>0</v>
      </c>
      <c r="AH39" s="90">
        <f t="shared" si="23"/>
        <v>0</v>
      </c>
      <c r="AI39" s="90">
        <f t="shared" si="23"/>
        <v>0</v>
      </c>
      <c r="AJ39" s="90">
        <f t="shared" si="23"/>
        <v>0</v>
      </c>
      <c r="AK39" s="90">
        <f t="shared" si="23"/>
        <v>0</v>
      </c>
      <c r="AL39" s="90">
        <f t="shared" si="23"/>
        <v>0</v>
      </c>
      <c r="AM39" s="90">
        <f t="shared" si="23"/>
        <v>0</v>
      </c>
      <c r="AN39" s="90">
        <f t="shared" si="23"/>
        <v>0</v>
      </c>
      <c r="AO39" s="90">
        <f t="shared" si="23"/>
        <v>0</v>
      </c>
      <c r="AP39" s="90">
        <f t="shared" si="23"/>
        <v>0</v>
      </c>
      <c r="AQ39" s="90">
        <f t="shared" si="23"/>
        <v>0</v>
      </c>
      <c r="AR39" s="90">
        <f t="shared" si="23"/>
        <v>0</v>
      </c>
    </row>
    <row r="40" spans="1:45" s="3" customFormat="1" x14ac:dyDescent="0.25">
      <c r="A40" s="58"/>
      <c r="B40" s="40" t="s">
        <v>39</v>
      </c>
      <c r="C40" s="62" t="s">
        <v>25</v>
      </c>
      <c r="D40" s="97">
        <f>'Investment Scenario'!B37</f>
        <v>0</v>
      </c>
      <c r="E40" s="64"/>
      <c r="F40" s="137">
        <f>(SUM('Investment Scenario'!$E$39:'Investment Scenario'!E39)-SUM('Investment Scenario'!$E$40:'Investment Scenario'!E40))/1000000</f>
        <v>0</v>
      </c>
      <c r="G40" s="137" t="e">
        <f>(SUM('Investment Scenario'!$E$39:'Investment Scenario'!F39)-SUM('Investment Scenario'!$E$40:'Investment Scenario'!F40))/1000000</f>
        <v>#DIV/0!</v>
      </c>
      <c r="H40" s="137" t="e">
        <f>(SUM('Investment Scenario'!$E$39:'Investment Scenario'!G39)-SUM('Investment Scenario'!$E$40:'Investment Scenario'!G40))/1000000</f>
        <v>#DIV/0!</v>
      </c>
      <c r="I40" s="137" t="e">
        <f>(SUM('Investment Scenario'!$E$39:'Investment Scenario'!H39)-SUM('Investment Scenario'!$E$40:'Investment Scenario'!H40))/1000000</f>
        <v>#DIV/0!</v>
      </c>
      <c r="J40" s="137" t="e">
        <f>(SUM('Investment Scenario'!$E$39:'Investment Scenario'!I39)-SUM('Investment Scenario'!$E$40:'Investment Scenario'!I40))/1000000</f>
        <v>#DIV/0!</v>
      </c>
      <c r="K40" s="137" t="e">
        <f>(SUM('Investment Scenario'!$E$39:'Investment Scenario'!J39)-SUM('Investment Scenario'!$E$40:'Investment Scenario'!J40))/1000000</f>
        <v>#DIV/0!</v>
      </c>
      <c r="L40" s="137" t="e">
        <f>(SUM('Investment Scenario'!$E$39:'Investment Scenario'!K39)-SUM('Investment Scenario'!$E$40:'Investment Scenario'!K40))/1000000</f>
        <v>#DIV/0!</v>
      </c>
      <c r="M40" s="137" t="e">
        <f>(SUM('Investment Scenario'!$E$39:'Investment Scenario'!L39)-SUM('Investment Scenario'!$E$40:'Investment Scenario'!L40))/1000000</f>
        <v>#DIV/0!</v>
      </c>
      <c r="N40" s="137" t="e">
        <f>(SUM('Investment Scenario'!$E$39:'Investment Scenario'!M39)-SUM('Investment Scenario'!$E$40:'Investment Scenario'!M40))/1000000</f>
        <v>#DIV/0!</v>
      </c>
      <c r="O40" s="137" t="e">
        <f>(SUM('Investment Scenario'!$E$39:'Investment Scenario'!N39)-SUM('Investment Scenario'!$E$40:'Investment Scenario'!N40))/1000000</f>
        <v>#DIV/0!</v>
      </c>
      <c r="P40" s="137" t="e">
        <f>(SUM('Investment Scenario'!$E$39:'Investment Scenario'!O39)-SUM('Investment Scenario'!$E$40:'Investment Scenario'!O40))/1000000</f>
        <v>#DIV/0!</v>
      </c>
      <c r="Q40" s="137" t="e">
        <f>(SUM('Investment Scenario'!$E$39:'Investment Scenario'!P39)-SUM('Investment Scenario'!$E$40:'Investment Scenario'!P40))/1000000</f>
        <v>#DIV/0!</v>
      </c>
      <c r="R40" s="137" t="e">
        <f>(SUM('Investment Scenario'!$E$39:'Investment Scenario'!Q39)-SUM('Investment Scenario'!$E$40:'Investment Scenario'!Q40))/1000000</f>
        <v>#DIV/0!</v>
      </c>
      <c r="S40" s="137" t="e">
        <f>(SUM('Investment Scenario'!$E$39:'Investment Scenario'!R39)-SUM('Investment Scenario'!$E$40:'Investment Scenario'!R40))/1000000</f>
        <v>#DIV/0!</v>
      </c>
      <c r="T40" s="137" t="e">
        <f>(SUM('Investment Scenario'!$E$39:'Investment Scenario'!S39)-SUM('Investment Scenario'!$E$40:'Investment Scenario'!S40))/1000000</f>
        <v>#DIV/0!</v>
      </c>
      <c r="U40" s="137" t="e">
        <f>(SUM('Investment Scenario'!$E$39:'Investment Scenario'!T39)-SUM('Investment Scenario'!$E$40:'Investment Scenario'!T40))/1000000</f>
        <v>#DIV/0!</v>
      </c>
      <c r="V40" s="137" t="e">
        <f>(SUM('Investment Scenario'!$E$39:'Investment Scenario'!U39)-SUM('Investment Scenario'!$E$40:'Investment Scenario'!U40))/1000000</f>
        <v>#DIV/0!</v>
      </c>
      <c r="W40" s="137" t="e">
        <f>(SUM('Investment Scenario'!$E$39:'Investment Scenario'!V39)-SUM('Investment Scenario'!$E$40:'Investment Scenario'!V40))/1000000</f>
        <v>#DIV/0!</v>
      </c>
      <c r="X40" s="137" t="e">
        <f>(SUM('Investment Scenario'!$E$39:'Investment Scenario'!W39)-SUM('Investment Scenario'!$E$40:'Investment Scenario'!W40))/1000000</f>
        <v>#DIV/0!</v>
      </c>
      <c r="Y40" s="137" t="e">
        <f>(SUM('Investment Scenario'!$E$39:'Investment Scenario'!X39)-SUM('Investment Scenario'!$E$40:'Investment Scenario'!X40))/1000000</f>
        <v>#DIV/0!</v>
      </c>
      <c r="Z40" s="137" t="e">
        <f>(SUM('Investment Scenario'!$E$39:'Investment Scenario'!Y39)-SUM('Investment Scenario'!$E$40:'Investment Scenario'!Y40))/1000000</f>
        <v>#DIV/0!</v>
      </c>
      <c r="AA40" s="137" t="e">
        <f>(SUM('Investment Scenario'!$E$39:'Investment Scenario'!Z39)-SUM('Investment Scenario'!$E$40:'Investment Scenario'!Z40))/1000000</f>
        <v>#DIV/0!</v>
      </c>
      <c r="AB40" s="137" t="e">
        <f>(SUM('Investment Scenario'!$E$39:'Investment Scenario'!AA39)-SUM('Investment Scenario'!$E$40:'Investment Scenario'!AA40))/1000000</f>
        <v>#DIV/0!</v>
      </c>
      <c r="AC40" s="137" t="e">
        <f>(SUM('Investment Scenario'!$E$39:'Investment Scenario'!AB39)-SUM('Investment Scenario'!$E$40:'Investment Scenario'!AB40))/1000000</f>
        <v>#DIV/0!</v>
      </c>
      <c r="AD40" s="137" t="e">
        <f>(SUM('Investment Scenario'!$E$39:'Investment Scenario'!AC39)-SUM('Investment Scenario'!$E$40:'Investment Scenario'!AC40))/1000000</f>
        <v>#DIV/0!</v>
      </c>
      <c r="AE40" s="137" t="e">
        <f>(SUM('Investment Scenario'!$E$39:'Investment Scenario'!AD39)-SUM('Investment Scenario'!$E$40:'Investment Scenario'!AD40))/1000000</f>
        <v>#DIV/0!</v>
      </c>
      <c r="AF40" s="137" t="e">
        <f>(SUM('Investment Scenario'!$E$39:'Investment Scenario'!AE39)-SUM('Investment Scenario'!$E$40:'Investment Scenario'!AE40))/1000000</f>
        <v>#DIV/0!</v>
      </c>
      <c r="AG40" s="137" t="e">
        <f>(SUM('Investment Scenario'!$E$39:'Investment Scenario'!AF39)-SUM('Investment Scenario'!$E$40:'Investment Scenario'!AF40))/1000000</f>
        <v>#DIV/0!</v>
      </c>
      <c r="AH40" s="137" t="e">
        <f>(SUM('Investment Scenario'!$E$39:'Investment Scenario'!AG39)-SUM('Investment Scenario'!$E$40:'Investment Scenario'!AG40))/1000000</f>
        <v>#DIV/0!</v>
      </c>
      <c r="AI40" s="137" t="e">
        <f>(SUM('Investment Scenario'!$E$39:'Investment Scenario'!AH39)-SUM('Investment Scenario'!$E$40:'Investment Scenario'!AH40))/1000000</f>
        <v>#DIV/0!</v>
      </c>
      <c r="AJ40" s="137" t="e">
        <f>(SUM('Investment Scenario'!$E$39:'Investment Scenario'!AI39)-SUM('Investment Scenario'!$E$40:'Investment Scenario'!AI40))/1000000</f>
        <v>#DIV/0!</v>
      </c>
      <c r="AK40" s="137" t="e">
        <f>(SUM('Investment Scenario'!$E$39:'Investment Scenario'!AJ39)-SUM('Investment Scenario'!$E$40:'Investment Scenario'!AJ40))/1000000</f>
        <v>#DIV/0!</v>
      </c>
      <c r="AL40" s="137" t="e">
        <f>(SUM('Investment Scenario'!$E$39:'Investment Scenario'!AK39)-SUM('Investment Scenario'!$E$40:'Investment Scenario'!AK40))/1000000</f>
        <v>#DIV/0!</v>
      </c>
      <c r="AM40" s="137" t="e">
        <f>(SUM('Investment Scenario'!$E$39:'Investment Scenario'!AL39)-SUM('Investment Scenario'!$E$40:'Investment Scenario'!AL40))/1000000</f>
        <v>#DIV/0!</v>
      </c>
      <c r="AN40" s="137" t="e">
        <f>(SUM('Investment Scenario'!$E$39:'Investment Scenario'!AM39)-SUM('Investment Scenario'!$E$40:'Investment Scenario'!AM40))/1000000</f>
        <v>#DIV/0!</v>
      </c>
      <c r="AO40" s="137" t="e">
        <f>(SUM('Investment Scenario'!$E$39:'Investment Scenario'!AN39)-SUM('Investment Scenario'!$E$40:'Investment Scenario'!AN40))/1000000</f>
        <v>#DIV/0!</v>
      </c>
      <c r="AP40" s="137" t="e">
        <f>(SUM('Investment Scenario'!$E$39:'Investment Scenario'!AO39)-SUM('Investment Scenario'!$E$40:'Investment Scenario'!AO40))/1000000</f>
        <v>#DIV/0!</v>
      </c>
      <c r="AQ40" s="137" t="e">
        <f>(SUM('Investment Scenario'!$E$39:'Investment Scenario'!AP39)-SUM('Investment Scenario'!$E$40:'Investment Scenario'!AP40))/1000000</f>
        <v>#DIV/0!</v>
      </c>
      <c r="AR40" s="137" t="e">
        <f>(SUM('Investment Scenario'!$E$39:'Investment Scenario'!AQ39)-SUM('Investment Scenario'!$E$40:'Investment Scenario'!AQ40))/1000000</f>
        <v>#DIV/0!</v>
      </c>
    </row>
    <row r="41" spans="1:45" s="3" customFormat="1" x14ac:dyDescent="0.25">
      <c r="A41" s="58"/>
      <c r="B41" s="40" t="s">
        <v>40</v>
      </c>
      <c r="C41" s="93" t="s">
        <v>36</v>
      </c>
      <c r="D41" s="1"/>
      <c r="E41" s="64"/>
      <c r="F41" s="138">
        <f>'Investment Scenario'!E38</f>
        <v>0</v>
      </c>
      <c r="G41" s="138">
        <f>'Investment Scenario'!F38</f>
        <v>0</v>
      </c>
      <c r="H41" s="138">
        <f>'Investment Scenario'!G38</f>
        <v>0</v>
      </c>
      <c r="I41" s="138">
        <f>'Investment Scenario'!H38</f>
        <v>0</v>
      </c>
      <c r="J41" s="138">
        <f>'Investment Scenario'!I38</f>
        <v>0</v>
      </c>
      <c r="K41" s="138">
        <f>'Investment Scenario'!J38</f>
        <v>0</v>
      </c>
      <c r="L41" s="138">
        <f>'Investment Scenario'!K38</f>
        <v>0</v>
      </c>
      <c r="M41" s="138">
        <f>'Investment Scenario'!L38</f>
        <v>0</v>
      </c>
      <c r="N41" s="138">
        <f>'Investment Scenario'!M38</f>
        <v>0</v>
      </c>
      <c r="O41" s="138">
        <f>'Investment Scenario'!N38</f>
        <v>0</v>
      </c>
      <c r="P41" s="138">
        <f>'Investment Scenario'!O38</f>
        <v>0</v>
      </c>
      <c r="Q41" s="138">
        <f>'Investment Scenario'!P38</f>
        <v>0</v>
      </c>
      <c r="R41" s="138">
        <f>'Investment Scenario'!Q38</f>
        <v>0</v>
      </c>
      <c r="S41" s="138">
        <f>'Investment Scenario'!R38</f>
        <v>0</v>
      </c>
      <c r="T41" s="138">
        <f>'Investment Scenario'!S38</f>
        <v>0</v>
      </c>
      <c r="U41" s="138">
        <f>'Investment Scenario'!T38</f>
        <v>0</v>
      </c>
      <c r="V41" s="138">
        <f>'Investment Scenario'!U38</f>
        <v>0</v>
      </c>
      <c r="W41" s="138">
        <f>'Investment Scenario'!V38</f>
        <v>0</v>
      </c>
      <c r="X41" s="138">
        <f>'Investment Scenario'!W38</f>
        <v>0</v>
      </c>
      <c r="Y41" s="138">
        <f>'Investment Scenario'!X38</f>
        <v>0</v>
      </c>
      <c r="Z41" s="138">
        <f>'Investment Scenario'!Y38</f>
        <v>0</v>
      </c>
      <c r="AA41" s="138">
        <f>'Investment Scenario'!Z38</f>
        <v>0</v>
      </c>
      <c r="AB41" s="138">
        <f>'Investment Scenario'!AA38</f>
        <v>0</v>
      </c>
      <c r="AC41" s="138">
        <f>'Investment Scenario'!AB38</f>
        <v>0</v>
      </c>
      <c r="AD41" s="138">
        <f>'Investment Scenario'!AC38</f>
        <v>0</v>
      </c>
      <c r="AE41" s="138">
        <f>'Investment Scenario'!AD38</f>
        <v>0</v>
      </c>
      <c r="AF41" s="138">
        <f>'Investment Scenario'!AE38</f>
        <v>0</v>
      </c>
      <c r="AG41" s="138">
        <f>'Investment Scenario'!AF38</f>
        <v>0</v>
      </c>
      <c r="AH41" s="138">
        <f>'Investment Scenario'!AG38</f>
        <v>0</v>
      </c>
      <c r="AI41" s="138">
        <f>'Investment Scenario'!AH38</f>
        <v>0</v>
      </c>
      <c r="AJ41" s="138">
        <f>'Investment Scenario'!AI38</f>
        <v>0</v>
      </c>
      <c r="AK41" s="138">
        <f>'Investment Scenario'!AJ38</f>
        <v>0</v>
      </c>
      <c r="AL41" s="138">
        <f>'Investment Scenario'!AK38</f>
        <v>0</v>
      </c>
      <c r="AM41" s="138">
        <f>'Investment Scenario'!AL38</f>
        <v>0</v>
      </c>
      <c r="AN41" s="138">
        <f>'Investment Scenario'!AM38</f>
        <v>0</v>
      </c>
      <c r="AO41" s="138">
        <f>'Investment Scenario'!AN38</f>
        <v>0</v>
      </c>
      <c r="AP41" s="138">
        <f>'Investment Scenario'!AO38</f>
        <v>0</v>
      </c>
      <c r="AQ41" s="138">
        <f>'Investment Scenario'!AP38</f>
        <v>0</v>
      </c>
      <c r="AR41" s="138">
        <f>'Investment Scenario'!AQ38</f>
        <v>0</v>
      </c>
    </row>
    <row r="42" spans="1:45" s="1" customFormat="1" x14ac:dyDescent="0.25">
      <c r="A42" s="58"/>
      <c r="B42" s="61" t="s">
        <v>41</v>
      </c>
      <c r="C42" s="62" t="s">
        <v>25</v>
      </c>
      <c r="D42" s="58"/>
      <c r="E42" s="64"/>
      <c r="F42" s="96">
        <f>-F41*F40</f>
        <v>0</v>
      </c>
      <c r="G42" s="96" t="e">
        <f t="shared" ref="G42:AR42" si="24">-G41*G40</f>
        <v>#DIV/0!</v>
      </c>
      <c r="H42" s="96" t="e">
        <f t="shared" si="24"/>
        <v>#DIV/0!</v>
      </c>
      <c r="I42" s="96" t="e">
        <f>-I41*I40</f>
        <v>#DIV/0!</v>
      </c>
      <c r="J42" s="96" t="e">
        <f t="shared" si="24"/>
        <v>#DIV/0!</v>
      </c>
      <c r="K42" s="96" t="e">
        <f t="shared" si="24"/>
        <v>#DIV/0!</v>
      </c>
      <c r="L42" s="96" t="e">
        <f t="shared" si="24"/>
        <v>#DIV/0!</v>
      </c>
      <c r="M42" s="96" t="e">
        <f t="shared" si="24"/>
        <v>#DIV/0!</v>
      </c>
      <c r="N42" s="96" t="e">
        <f t="shared" si="24"/>
        <v>#DIV/0!</v>
      </c>
      <c r="O42" s="96" t="e">
        <f t="shared" si="24"/>
        <v>#DIV/0!</v>
      </c>
      <c r="P42" s="96" t="e">
        <f t="shared" si="24"/>
        <v>#DIV/0!</v>
      </c>
      <c r="Q42" s="96" t="e">
        <f t="shared" si="24"/>
        <v>#DIV/0!</v>
      </c>
      <c r="R42" s="96" t="e">
        <f t="shared" si="24"/>
        <v>#DIV/0!</v>
      </c>
      <c r="S42" s="96" t="e">
        <f t="shared" si="24"/>
        <v>#DIV/0!</v>
      </c>
      <c r="T42" s="96" t="e">
        <f t="shared" si="24"/>
        <v>#DIV/0!</v>
      </c>
      <c r="U42" s="96" t="e">
        <f t="shared" si="24"/>
        <v>#DIV/0!</v>
      </c>
      <c r="V42" s="96" t="e">
        <f t="shared" si="24"/>
        <v>#DIV/0!</v>
      </c>
      <c r="W42" s="96" t="e">
        <f t="shared" si="24"/>
        <v>#DIV/0!</v>
      </c>
      <c r="X42" s="96" t="e">
        <f t="shared" si="24"/>
        <v>#DIV/0!</v>
      </c>
      <c r="Y42" s="96" t="e">
        <f t="shared" si="24"/>
        <v>#DIV/0!</v>
      </c>
      <c r="Z42" s="96" t="e">
        <f t="shared" si="24"/>
        <v>#DIV/0!</v>
      </c>
      <c r="AA42" s="96" t="e">
        <f t="shared" si="24"/>
        <v>#DIV/0!</v>
      </c>
      <c r="AB42" s="96" t="e">
        <f t="shared" si="24"/>
        <v>#DIV/0!</v>
      </c>
      <c r="AC42" s="96" t="e">
        <f t="shared" si="24"/>
        <v>#DIV/0!</v>
      </c>
      <c r="AD42" s="96" t="e">
        <f t="shared" si="24"/>
        <v>#DIV/0!</v>
      </c>
      <c r="AE42" s="96" t="e">
        <f t="shared" si="24"/>
        <v>#DIV/0!</v>
      </c>
      <c r="AF42" s="96" t="e">
        <f t="shared" si="24"/>
        <v>#DIV/0!</v>
      </c>
      <c r="AG42" s="96" t="e">
        <f t="shared" si="24"/>
        <v>#DIV/0!</v>
      </c>
      <c r="AH42" s="96" t="e">
        <f t="shared" si="24"/>
        <v>#DIV/0!</v>
      </c>
      <c r="AI42" s="96" t="e">
        <f t="shared" si="24"/>
        <v>#DIV/0!</v>
      </c>
      <c r="AJ42" s="96" t="e">
        <f t="shared" si="24"/>
        <v>#DIV/0!</v>
      </c>
      <c r="AK42" s="96" t="e">
        <f t="shared" si="24"/>
        <v>#DIV/0!</v>
      </c>
      <c r="AL42" s="96" t="e">
        <f t="shared" si="24"/>
        <v>#DIV/0!</v>
      </c>
      <c r="AM42" s="96" t="e">
        <f t="shared" si="24"/>
        <v>#DIV/0!</v>
      </c>
      <c r="AN42" s="96" t="e">
        <f t="shared" si="24"/>
        <v>#DIV/0!</v>
      </c>
      <c r="AO42" s="96" t="e">
        <f t="shared" si="24"/>
        <v>#DIV/0!</v>
      </c>
      <c r="AP42" s="96" t="e">
        <f t="shared" si="24"/>
        <v>#DIV/0!</v>
      </c>
      <c r="AQ42" s="96" t="e">
        <f t="shared" si="24"/>
        <v>#DIV/0!</v>
      </c>
      <c r="AR42" s="96" t="e">
        <f t="shared" si="24"/>
        <v>#DIV/0!</v>
      </c>
    </row>
    <row r="43" spans="1:45" s="1" customFormat="1" x14ac:dyDescent="0.25">
      <c r="A43" s="58"/>
      <c r="B43" s="88" t="s">
        <v>42</v>
      </c>
      <c r="C43" s="89" t="s">
        <v>25</v>
      </c>
      <c r="D43" s="58"/>
      <c r="E43" s="64"/>
      <c r="F43" s="90">
        <f>+F39+F42</f>
        <v>0</v>
      </c>
      <c r="G43" s="90" t="e">
        <f t="shared" ref="G43:AR43" si="25">+G39+G42</f>
        <v>#DIV/0!</v>
      </c>
      <c r="H43" s="90" t="e">
        <f t="shared" si="25"/>
        <v>#DIV/0!</v>
      </c>
      <c r="I43" s="90" t="e">
        <f>+I39+I42</f>
        <v>#DIV/0!</v>
      </c>
      <c r="J43" s="90" t="e">
        <f t="shared" si="25"/>
        <v>#DIV/0!</v>
      </c>
      <c r="K43" s="90" t="e">
        <f t="shared" si="25"/>
        <v>#DIV/0!</v>
      </c>
      <c r="L43" s="90" t="e">
        <f t="shared" si="25"/>
        <v>#DIV/0!</v>
      </c>
      <c r="M43" s="90" t="e">
        <f t="shared" si="25"/>
        <v>#DIV/0!</v>
      </c>
      <c r="N43" s="90" t="e">
        <f t="shared" si="25"/>
        <v>#DIV/0!</v>
      </c>
      <c r="O43" s="90" t="e">
        <f t="shared" si="25"/>
        <v>#DIV/0!</v>
      </c>
      <c r="P43" s="90" t="e">
        <f t="shared" si="25"/>
        <v>#DIV/0!</v>
      </c>
      <c r="Q43" s="90" t="e">
        <f t="shared" si="25"/>
        <v>#DIV/0!</v>
      </c>
      <c r="R43" s="90" t="e">
        <f t="shared" si="25"/>
        <v>#DIV/0!</v>
      </c>
      <c r="S43" s="90" t="e">
        <f t="shared" si="25"/>
        <v>#DIV/0!</v>
      </c>
      <c r="T43" s="90" t="e">
        <f t="shared" si="25"/>
        <v>#DIV/0!</v>
      </c>
      <c r="U43" s="90" t="e">
        <f t="shared" si="25"/>
        <v>#DIV/0!</v>
      </c>
      <c r="V43" s="90" t="e">
        <f t="shared" si="25"/>
        <v>#DIV/0!</v>
      </c>
      <c r="W43" s="90" t="e">
        <f t="shared" si="25"/>
        <v>#DIV/0!</v>
      </c>
      <c r="X43" s="90" t="e">
        <f t="shared" si="25"/>
        <v>#DIV/0!</v>
      </c>
      <c r="Y43" s="90" t="e">
        <f t="shared" si="25"/>
        <v>#DIV/0!</v>
      </c>
      <c r="Z43" s="90" t="e">
        <f t="shared" si="25"/>
        <v>#DIV/0!</v>
      </c>
      <c r="AA43" s="90" t="e">
        <f t="shared" si="25"/>
        <v>#DIV/0!</v>
      </c>
      <c r="AB43" s="90" t="e">
        <f t="shared" si="25"/>
        <v>#DIV/0!</v>
      </c>
      <c r="AC43" s="90" t="e">
        <f t="shared" si="25"/>
        <v>#DIV/0!</v>
      </c>
      <c r="AD43" s="90" t="e">
        <f t="shared" si="25"/>
        <v>#DIV/0!</v>
      </c>
      <c r="AE43" s="90" t="e">
        <f t="shared" si="25"/>
        <v>#DIV/0!</v>
      </c>
      <c r="AF43" s="90" t="e">
        <f t="shared" si="25"/>
        <v>#DIV/0!</v>
      </c>
      <c r="AG43" s="90" t="e">
        <f t="shared" si="25"/>
        <v>#DIV/0!</v>
      </c>
      <c r="AH43" s="90" t="e">
        <f t="shared" si="25"/>
        <v>#DIV/0!</v>
      </c>
      <c r="AI43" s="90" t="e">
        <f t="shared" si="25"/>
        <v>#DIV/0!</v>
      </c>
      <c r="AJ43" s="90" t="e">
        <f t="shared" si="25"/>
        <v>#DIV/0!</v>
      </c>
      <c r="AK43" s="90" t="e">
        <f t="shared" si="25"/>
        <v>#DIV/0!</v>
      </c>
      <c r="AL43" s="90" t="e">
        <f t="shared" si="25"/>
        <v>#DIV/0!</v>
      </c>
      <c r="AM43" s="90" t="e">
        <f t="shared" si="25"/>
        <v>#DIV/0!</v>
      </c>
      <c r="AN43" s="90" t="e">
        <f t="shared" si="25"/>
        <v>#DIV/0!</v>
      </c>
      <c r="AO43" s="90" t="e">
        <f t="shared" si="25"/>
        <v>#DIV/0!</v>
      </c>
      <c r="AP43" s="90" t="e">
        <f t="shared" si="25"/>
        <v>#DIV/0!</v>
      </c>
      <c r="AQ43" s="90" t="e">
        <f t="shared" si="25"/>
        <v>#DIV/0!</v>
      </c>
      <c r="AR43" s="90" t="e">
        <f t="shared" si="25"/>
        <v>#DIV/0!</v>
      </c>
    </row>
    <row r="44" spans="1:45" s="3" customFormat="1" x14ac:dyDescent="0.25">
      <c r="A44" s="58"/>
      <c r="B44" s="3" t="s">
        <v>43</v>
      </c>
      <c r="C44" s="65" t="s">
        <v>25</v>
      </c>
      <c r="D44" s="97">
        <f>'Investment Scenario'!B17</f>
        <v>0.19</v>
      </c>
      <c r="E44" s="64"/>
      <c r="F44" s="96">
        <f>MIN(-F43*$D$44,0)</f>
        <v>0</v>
      </c>
      <c r="G44" s="96" t="e">
        <f t="shared" ref="G44:AR44" si="26">MIN(-G43*$D$44,0)</f>
        <v>#DIV/0!</v>
      </c>
      <c r="H44" s="96" t="e">
        <f t="shared" si="26"/>
        <v>#DIV/0!</v>
      </c>
      <c r="I44" s="96" t="e">
        <f>MIN(-I43*$D$44,0)</f>
        <v>#DIV/0!</v>
      </c>
      <c r="J44" s="96" t="e">
        <f t="shared" si="26"/>
        <v>#DIV/0!</v>
      </c>
      <c r="K44" s="96" t="e">
        <f t="shared" si="26"/>
        <v>#DIV/0!</v>
      </c>
      <c r="L44" s="96" t="e">
        <f t="shared" si="26"/>
        <v>#DIV/0!</v>
      </c>
      <c r="M44" s="96" t="e">
        <f t="shared" si="26"/>
        <v>#DIV/0!</v>
      </c>
      <c r="N44" s="96" t="e">
        <f t="shared" si="26"/>
        <v>#DIV/0!</v>
      </c>
      <c r="O44" s="96" t="e">
        <f t="shared" si="26"/>
        <v>#DIV/0!</v>
      </c>
      <c r="P44" s="96" t="e">
        <f t="shared" si="26"/>
        <v>#DIV/0!</v>
      </c>
      <c r="Q44" s="96" t="e">
        <f t="shared" si="26"/>
        <v>#DIV/0!</v>
      </c>
      <c r="R44" s="96" t="e">
        <f t="shared" si="26"/>
        <v>#DIV/0!</v>
      </c>
      <c r="S44" s="96" t="e">
        <f t="shared" si="26"/>
        <v>#DIV/0!</v>
      </c>
      <c r="T44" s="96" t="e">
        <f t="shared" si="26"/>
        <v>#DIV/0!</v>
      </c>
      <c r="U44" s="96" t="e">
        <f t="shared" si="26"/>
        <v>#DIV/0!</v>
      </c>
      <c r="V44" s="96" t="e">
        <f t="shared" si="26"/>
        <v>#DIV/0!</v>
      </c>
      <c r="W44" s="96" t="e">
        <f t="shared" si="26"/>
        <v>#DIV/0!</v>
      </c>
      <c r="X44" s="96" t="e">
        <f t="shared" si="26"/>
        <v>#DIV/0!</v>
      </c>
      <c r="Y44" s="96" t="e">
        <f t="shared" si="26"/>
        <v>#DIV/0!</v>
      </c>
      <c r="Z44" s="96" t="e">
        <f t="shared" si="26"/>
        <v>#DIV/0!</v>
      </c>
      <c r="AA44" s="96" t="e">
        <f t="shared" si="26"/>
        <v>#DIV/0!</v>
      </c>
      <c r="AB44" s="96" t="e">
        <f t="shared" si="26"/>
        <v>#DIV/0!</v>
      </c>
      <c r="AC44" s="96" t="e">
        <f t="shared" si="26"/>
        <v>#DIV/0!</v>
      </c>
      <c r="AD44" s="96" t="e">
        <f t="shared" si="26"/>
        <v>#DIV/0!</v>
      </c>
      <c r="AE44" s="96" t="e">
        <f t="shared" si="26"/>
        <v>#DIV/0!</v>
      </c>
      <c r="AF44" s="96" t="e">
        <f t="shared" si="26"/>
        <v>#DIV/0!</v>
      </c>
      <c r="AG44" s="96" t="e">
        <f t="shared" si="26"/>
        <v>#DIV/0!</v>
      </c>
      <c r="AH44" s="96" t="e">
        <f t="shared" si="26"/>
        <v>#DIV/0!</v>
      </c>
      <c r="AI44" s="96" t="e">
        <f t="shared" si="26"/>
        <v>#DIV/0!</v>
      </c>
      <c r="AJ44" s="96" t="e">
        <f t="shared" si="26"/>
        <v>#DIV/0!</v>
      </c>
      <c r="AK44" s="96" t="e">
        <f t="shared" si="26"/>
        <v>#DIV/0!</v>
      </c>
      <c r="AL44" s="96" t="e">
        <f t="shared" si="26"/>
        <v>#DIV/0!</v>
      </c>
      <c r="AM44" s="96" t="e">
        <f t="shared" si="26"/>
        <v>#DIV/0!</v>
      </c>
      <c r="AN44" s="96" t="e">
        <f t="shared" si="26"/>
        <v>#DIV/0!</v>
      </c>
      <c r="AO44" s="96" t="e">
        <f t="shared" si="26"/>
        <v>#DIV/0!</v>
      </c>
      <c r="AP44" s="96" t="e">
        <f t="shared" si="26"/>
        <v>#DIV/0!</v>
      </c>
      <c r="AQ44" s="96" t="e">
        <f t="shared" si="26"/>
        <v>#DIV/0!</v>
      </c>
      <c r="AR44" s="96" t="e">
        <f t="shared" si="26"/>
        <v>#DIV/0!</v>
      </c>
    </row>
    <row r="45" spans="1:45" s="1" customFormat="1" x14ac:dyDescent="0.25">
      <c r="A45" s="58"/>
      <c r="B45" s="88" t="s">
        <v>44</v>
      </c>
      <c r="C45" s="89" t="s">
        <v>25</v>
      </c>
      <c r="D45" s="58"/>
      <c r="E45" s="64"/>
      <c r="F45" s="90">
        <f>SUM(F43:F44)</f>
        <v>0</v>
      </c>
      <c r="G45" s="90" t="e">
        <f t="shared" ref="G45:AR45" si="27">SUM(G43:G44)</f>
        <v>#DIV/0!</v>
      </c>
      <c r="H45" s="90" t="e">
        <f t="shared" si="27"/>
        <v>#DIV/0!</v>
      </c>
      <c r="I45" s="90" t="e">
        <f>SUM(I43:I44)</f>
        <v>#DIV/0!</v>
      </c>
      <c r="J45" s="90" t="e">
        <f t="shared" si="27"/>
        <v>#DIV/0!</v>
      </c>
      <c r="K45" s="90" t="e">
        <f t="shared" si="27"/>
        <v>#DIV/0!</v>
      </c>
      <c r="L45" s="90" t="e">
        <f t="shared" si="27"/>
        <v>#DIV/0!</v>
      </c>
      <c r="M45" s="90" t="e">
        <f t="shared" si="27"/>
        <v>#DIV/0!</v>
      </c>
      <c r="N45" s="90" t="e">
        <f t="shared" si="27"/>
        <v>#DIV/0!</v>
      </c>
      <c r="O45" s="90" t="e">
        <f t="shared" si="27"/>
        <v>#DIV/0!</v>
      </c>
      <c r="P45" s="90" t="e">
        <f t="shared" si="27"/>
        <v>#DIV/0!</v>
      </c>
      <c r="Q45" s="90" t="e">
        <f t="shared" si="27"/>
        <v>#DIV/0!</v>
      </c>
      <c r="R45" s="90" t="e">
        <f t="shared" si="27"/>
        <v>#DIV/0!</v>
      </c>
      <c r="S45" s="90" t="e">
        <f t="shared" si="27"/>
        <v>#DIV/0!</v>
      </c>
      <c r="T45" s="90" t="e">
        <f t="shared" si="27"/>
        <v>#DIV/0!</v>
      </c>
      <c r="U45" s="90" t="e">
        <f t="shared" si="27"/>
        <v>#DIV/0!</v>
      </c>
      <c r="V45" s="90" t="e">
        <f t="shared" si="27"/>
        <v>#DIV/0!</v>
      </c>
      <c r="W45" s="90" t="e">
        <f t="shared" si="27"/>
        <v>#DIV/0!</v>
      </c>
      <c r="X45" s="90" t="e">
        <f t="shared" si="27"/>
        <v>#DIV/0!</v>
      </c>
      <c r="Y45" s="90" t="e">
        <f t="shared" si="27"/>
        <v>#DIV/0!</v>
      </c>
      <c r="Z45" s="90" t="e">
        <f t="shared" si="27"/>
        <v>#DIV/0!</v>
      </c>
      <c r="AA45" s="90" t="e">
        <f t="shared" si="27"/>
        <v>#DIV/0!</v>
      </c>
      <c r="AB45" s="90" t="e">
        <f t="shared" si="27"/>
        <v>#DIV/0!</v>
      </c>
      <c r="AC45" s="90" t="e">
        <f t="shared" si="27"/>
        <v>#DIV/0!</v>
      </c>
      <c r="AD45" s="90" t="e">
        <f t="shared" si="27"/>
        <v>#DIV/0!</v>
      </c>
      <c r="AE45" s="90" t="e">
        <f t="shared" si="27"/>
        <v>#DIV/0!</v>
      </c>
      <c r="AF45" s="90" t="e">
        <f t="shared" si="27"/>
        <v>#DIV/0!</v>
      </c>
      <c r="AG45" s="90" t="e">
        <f t="shared" si="27"/>
        <v>#DIV/0!</v>
      </c>
      <c r="AH45" s="90" t="e">
        <f t="shared" si="27"/>
        <v>#DIV/0!</v>
      </c>
      <c r="AI45" s="90" t="e">
        <f t="shared" si="27"/>
        <v>#DIV/0!</v>
      </c>
      <c r="AJ45" s="90" t="e">
        <f t="shared" si="27"/>
        <v>#DIV/0!</v>
      </c>
      <c r="AK45" s="90" t="e">
        <f t="shared" si="27"/>
        <v>#DIV/0!</v>
      </c>
      <c r="AL45" s="90" t="e">
        <f t="shared" si="27"/>
        <v>#DIV/0!</v>
      </c>
      <c r="AM45" s="90" t="e">
        <f t="shared" si="27"/>
        <v>#DIV/0!</v>
      </c>
      <c r="AN45" s="90" t="e">
        <f t="shared" si="27"/>
        <v>#DIV/0!</v>
      </c>
      <c r="AO45" s="90" t="e">
        <f t="shared" si="27"/>
        <v>#DIV/0!</v>
      </c>
      <c r="AP45" s="90" t="e">
        <f t="shared" si="27"/>
        <v>#DIV/0!</v>
      </c>
      <c r="AQ45" s="90" t="e">
        <f t="shared" si="27"/>
        <v>#DIV/0!</v>
      </c>
      <c r="AR45" s="90" t="e">
        <f t="shared" si="27"/>
        <v>#DIV/0!</v>
      </c>
    </row>
    <row r="46" spans="1:45" s="3" customFormat="1" x14ac:dyDescent="0.25">
      <c r="C46" s="65"/>
      <c r="E46" s="64"/>
      <c r="F46" s="29"/>
      <c r="G46" s="30"/>
      <c r="H46" s="30"/>
      <c r="I46" s="30"/>
      <c r="J46" s="30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45" s="3" customFormat="1" x14ac:dyDescent="0.25">
      <c r="A47" s="1" t="s">
        <v>45</v>
      </c>
      <c r="C47" s="98"/>
      <c r="E47" s="64"/>
      <c r="F47" s="29"/>
      <c r="G47" s="30"/>
      <c r="H47" s="30"/>
      <c r="I47" s="30"/>
      <c r="J47" s="30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45" s="1" customFormat="1" x14ac:dyDescent="0.25">
      <c r="A48" s="58"/>
      <c r="B48" s="61" t="s">
        <v>34</v>
      </c>
      <c r="C48" s="62" t="s">
        <v>25</v>
      </c>
      <c r="D48" s="58"/>
      <c r="E48" s="64"/>
      <c r="F48" s="96">
        <f t="shared" ref="F48:I48" si="28">F36</f>
        <v>0</v>
      </c>
      <c r="G48" s="96">
        <f t="shared" si="28"/>
        <v>0</v>
      </c>
      <c r="H48" s="96">
        <f t="shared" si="28"/>
        <v>0</v>
      </c>
      <c r="I48" s="96">
        <f t="shared" si="28"/>
        <v>0</v>
      </c>
      <c r="J48" s="96">
        <f>J36</f>
        <v>0</v>
      </c>
      <c r="K48" s="96">
        <f t="shared" ref="K48:AR48" si="29">K36</f>
        <v>0</v>
      </c>
      <c r="L48" s="96">
        <f t="shared" si="29"/>
        <v>0</v>
      </c>
      <c r="M48" s="96">
        <f t="shared" si="29"/>
        <v>0</v>
      </c>
      <c r="N48" s="96">
        <f t="shared" si="29"/>
        <v>0</v>
      </c>
      <c r="O48" s="96">
        <f t="shared" si="29"/>
        <v>0</v>
      </c>
      <c r="P48" s="96">
        <f t="shared" si="29"/>
        <v>0</v>
      </c>
      <c r="Q48" s="96">
        <f t="shared" si="29"/>
        <v>0</v>
      </c>
      <c r="R48" s="96">
        <f t="shared" si="29"/>
        <v>0</v>
      </c>
      <c r="S48" s="96">
        <f t="shared" si="29"/>
        <v>0</v>
      </c>
      <c r="T48" s="96">
        <f t="shared" si="29"/>
        <v>0</v>
      </c>
      <c r="U48" s="96">
        <f t="shared" si="29"/>
        <v>0</v>
      </c>
      <c r="V48" s="96">
        <f t="shared" si="29"/>
        <v>0</v>
      </c>
      <c r="W48" s="96">
        <f t="shared" si="29"/>
        <v>0</v>
      </c>
      <c r="X48" s="96">
        <f t="shared" si="29"/>
        <v>0</v>
      </c>
      <c r="Y48" s="96">
        <f t="shared" si="29"/>
        <v>0</v>
      </c>
      <c r="Z48" s="96">
        <f t="shared" si="29"/>
        <v>0</v>
      </c>
      <c r="AA48" s="96">
        <f t="shared" si="29"/>
        <v>0</v>
      </c>
      <c r="AB48" s="96">
        <f t="shared" si="29"/>
        <v>0</v>
      </c>
      <c r="AC48" s="96">
        <f t="shared" si="29"/>
        <v>0</v>
      </c>
      <c r="AD48" s="96">
        <f t="shared" si="29"/>
        <v>0</v>
      </c>
      <c r="AE48" s="96">
        <f t="shared" si="29"/>
        <v>0</v>
      </c>
      <c r="AF48" s="96">
        <f t="shared" si="29"/>
        <v>0</v>
      </c>
      <c r="AG48" s="96">
        <f t="shared" si="29"/>
        <v>0</v>
      </c>
      <c r="AH48" s="96">
        <f t="shared" si="29"/>
        <v>0</v>
      </c>
      <c r="AI48" s="96">
        <f t="shared" si="29"/>
        <v>0</v>
      </c>
      <c r="AJ48" s="96">
        <f t="shared" si="29"/>
        <v>0</v>
      </c>
      <c r="AK48" s="96">
        <f t="shared" si="29"/>
        <v>0</v>
      </c>
      <c r="AL48" s="96">
        <f t="shared" si="29"/>
        <v>0</v>
      </c>
      <c r="AM48" s="96">
        <f t="shared" si="29"/>
        <v>0</v>
      </c>
      <c r="AN48" s="96">
        <f t="shared" si="29"/>
        <v>0</v>
      </c>
      <c r="AO48" s="96">
        <f t="shared" si="29"/>
        <v>0</v>
      </c>
      <c r="AP48" s="96">
        <f t="shared" si="29"/>
        <v>0</v>
      </c>
      <c r="AQ48" s="96">
        <f t="shared" si="29"/>
        <v>0</v>
      </c>
      <c r="AR48" s="96">
        <f t="shared" si="29"/>
        <v>0</v>
      </c>
    </row>
    <row r="49" spans="2:44" s="3" customFormat="1" x14ac:dyDescent="0.25">
      <c r="B49" s="10" t="s">
        <v>60</v>
      </c>
      <c r="C49" s="93" t="s">
        <v>25</v>
      </c>
      <c r="D49" s="90">
        <f>SUM(F49:AR49)</f>
        <v>0</v>
      </c>
      <c r="E49" s="64"/>
      <c r="F49" s="139">
        <f>-'Investment Scenario'!E50/1000000</f>
        <v>0</v>
      </c>
      <c r="G49" s="139">
        <f>-'Investment Scenario'!F50/1000000</f>
        <v>0</v>
      </c>
      <c r="H49" s="139">
        <f>-'Investment Scenario'!G50/1000000</f>
        <v>0</v>
      </c>
      <c r="I49" s="139">
        <f>-'Investment Scenario'!H50/1000000</f>
        <v>0</v>
      </c>
      <c r="J49" s="139">
        <f>-'Investment Scenario'!I50/1000000</f>
        <v>0</v>
      </c>
      <c r="K49" s="139">
        <f>-'Investment Scenario'!J50/1000000</f>
        <v>0</v>
      </c>
      <c r="L49" s="139">
        <f>-'Investment Scenario'!K50/1000000</f>
        <v>0</v>
      </c>
      <c r="M49" s="139">
        <f>-'Investment Scenario'!L50/1000000</f>
        <v>0</v>
      </c>
      <c r="N49" s="139">
        <f>-'Investment Scenario'!M50/1000000</f>
        <v>0</v>
      </c>
      <c r="O49" s="139">
        <f>-'Investment Scenario'!N50/1000000</f>
        <v>0</v>
      </c>
      <c r="P49" s="139">
        <f>-'Investment Scenario'!O50/1000000</f>
        <v>0</v>
      </c>
      <c r="Q49" s="139">
        <f>-'Investment Scenario'!P50/1000000</f>
        <v>0</v>
      </c>
      <c r="R49" s="139">
        <f>-'Investment Scenario'!Q50/1000000</f>
        <v>0</v>
      </c>
      <c r="S49" s="139">
        <f>-'Investment Scenario'!R50/1000000</f>
        <v>0</v>
      </c>
      <c r="T49" s="139">
        <f>-'Investment Scenario'!S50/1000000</f>
        <v>0</v>
      </c>
      <c r="U49" s="139">
        <f>-'Investment Scenario'!T50/1000000</f>
        <v>0</v>
      </c>
      <c r="V49" s="139">
        <f>-'Investment Scenario'!U50/1000000</f>
        <v>0</v>
      </c>
      <c r="W49" s="139">
        <f>-'Investment Scenario'!V50/1000000</f>
        <v>0</v>
      </c>
      <c r="X49" s="139">
        <f>-'Investment Scenario'!W50/1000000</f>
        <v>0</v>
      </c>
      <c r="Y49" s="139">
        <f>-'Investment Scenario'!X50/1000000</f>
        <v>0</v>
      </c>
      <c r="Z49" s="139">
        <f>-'Investment Scenario'!Y50/1000000</f>
        <v>0</v>
      </c>
      <c r="AA49" s="139">
        <f>-'Investment Scenario'!Z50/1000000</f>
        <v>0</v>
      </c>
      <c r="AB49" s="139">
        <f>-'Investment Scenario'!AA50/1000000</f>
        <v>0</v>
      </c>
      <c r="AC49" s="139">
        <f>-'Investment Scenario'!AB50/1000000</f>
        <v>0</v>
      </c>
      <c r="AD49" s="139">
        <f>-'Investment Scenario'!AC50/1000000</f>
        <v>0</v>
      </c>
      <c r="AE49" s="139">
        <f>-'Investment Scenario'!AD50/1000000</f>
        <v>0</v>
      </c>
      <c r="AF49" s="139">
        <f>-'Investment Scenario'!AE50/1000000</f>
        <v>0</v>
      </c>
      <c r="AG49" s="139">
        <f>-'Investment Scenario'!AF50/1000000</f>
        <v>0</v>
      </c>
      <c r="AH49" s="139">
        <f>-'Investment Scenario'!AG50/1000000</f>
        <v>0</v>
      </c>
      <c r="AI49" s="139">
        <f>-'Investment Scenario'!AH50/1000000</f>
        <v>0</v>
      </c>
      <c r="AJ49" s="139">
        <f>-'Investment Scenario'!AI50/1000000</f>
        <v>0</v>
      </c>
      <c r="AK49" s="139">
        <f>-'Investment Scenario'!AJ50/1000000</f>
        <v>0</v>
      </c>
      <c r="AL49" s="139">
        <f>-'Investment Scenario'!AK50/1000000</f>
        <v>0</v>
      </c>
      <c r="AM49" s="139">
        <f>-'Investment Scenario'!AL50/1000000</f>
        <v>0</v>
      </c>
      <c r="AN49" s="139">
        <f>-'Investment Scenario'!AM50/1000000</f>
        <v>0</v>
      </c>
      <c r="AO49" s="139">
        <f>-'Investment Scenario'!AN50/1000000</f>
        <v>0</v>
      </c>
      <c r="AP49" s="139">
        <f>-'Investment Scenario'!AO50/1000000</f>
        <v>0</v>
      </c>
      <c r="AQ49" s="139">
        <f>-'Investment Scenario'!AP50/1000000</f>
        <v>0</v>
      </c>
      <c r="AR49" s="139">
        <f>-'Investment Scenario'!AQ50/1000000</f>
        <v>0</v>
      </c>
    </row>
    <row r="50" spans="2:44" s="3" customFormat="1" x14ac:dyDescent="0.25">
      <c r="B50" s="10" t="s">
        <v>49</v>
      </c>
      <c r="C50" s="93" t="s">
        <v>50</v>
      </c>
      <c r="D50" s="136">
        <f>'Investment Scenario'!B49</f>
        <v>0</v>
      </c>
      <c r="E50" s="64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</row>
    <row r="51" spans="2:44" s="3" customFormat="1" x14ac:dyDescent="0.25">
      <c r="B51" s="10" t="s">
        <v>51</v>
      </c>
      <c r="C51" s="93" t="s">
        <v>25</v>
      </c>
      <c r="E51" s="10"/>
      <c r="F51" s="5">
        <f t="shared" ref="F51:AR51" si="30">MIN(-F39*$D$44,0)</f>
        <v>0</v>
      </c>
      <c r="G51" s="5">
        <f t="shared" si="30"/>
        <v>0</v>
      </c>
      <c r="H51" s="5">
        <f t="shared" si="30"/>
        <v>0</v>
      </c>
      <c r="I51" s="5">
        <f t="shared" si="30"/>
        <v>0</v>
      </c>
      <c r="J51" s="5">
        <f t="shared" si="30"/>
        <v>0</v>
      </c>
      <c r="K51" s="5">
        <f t="shared" si="30"/>
        <v>0</v>
      </c>
      <c r="L51" s="5">
        <f t="shared" si="30"/>
        <v>0</v>
      </c>
      <c r="M51" s="5">
        <f t="shared" si="30"/>
        <v>0</v>
      </c>
      <c r="N51" s="5">
        <f t="shared" si="30"/>
        <v>0</v>
      </c>
      <c r="O51" s="5">
        <f t="shared" si="30"/>
        <v>0</v>
      </c>
      <c r="P51" s="5">
        <f t="shared" si="30"/>
        <v>0</v>
      </c>
      <c r="Q51" s="5">
        <f t="shared" si="30"/>
        <v>0</v>
      </c>
      <c r="R51" s="5">
        <f t="shared" si="30"/>
        <v>0</v>
      </c>
      <c r="S51" s="5">
        <f t="shared" si="30"/>
        <v>0</v>
      </c>
      <c r="T51" s="5">
        <f t="shared" si="30"/>
        <v>0</v>
      </c>
      <c r="U51" s="5">
        <f t="shared" si="30"/>
        <v>0</v>
      </c>
      <c r="V51" s="5">
        <f t="shared" si="30"/>
        <v>0</v>
      </c>
      <c r="W51" s="5">
        <f t="shared" si="30"/>
        <v>0</v>
      </c>
      <c r="X51" s="5">
        <f t="shared" si="30"/>
        <v>0</v>
      </c>
      <c r="Y51" s="5">
        <f t="shared" si="30"/>
        <v>0</v>
      </c>
      <c r="Z51" s="5">
        <f t="shared" si="30"/>
        <v>0</v>
      </c>
      <c r="AA51" s="5">
        <f t="shared" si="30"/>
        <v>0</v>
      </c>
      <c r="AB51" s="5">
        <f t="shared" si="30"/>
        <v>0</v>
      </c>
      <c r="AC51" s="5">
        <f t="shared" si="30"/>
        <v>0</v>
      </c>
      <c r="AD51" s="5">
        <f t="shared" si="30"/>
        <v>0</v>
      </c>
      <c r="AE51" s="5">
        <f t="shared" si="30"/>
        <v>0</v>
      </c>
      <c r="AF51" s="5">
        <f t="shared" si="30"/>
        <v>0</v>
      </c>
      <c r="AG51" s="5">
        <f t="shared" si="30"/>
        <v>0</v>
      </c>
      <c r="AH51" s="5">
        <f t="shared" si="30"/>
        <v>0</v>
      </c>
      <c r="AI51" s="5">
        <f t="shared" si="30"/>
        <v>0</v>
      </c>
      <c r="AJ51" s="5">
        <f t="shared" si="30"/>
        <v>0</v>
      </c>
      <c r="AK51" s="5">
        <f t="shared" si="30"/>
        <v>0</v>
      </c>
      <c r="AL51" s="5">
        <f t="shared" si="30"/>
        <v>0</v>
      </c>
      <c r="AM51" s="5">
        <f t="shared" si="30"/>
        <v>0</v>
      </c>
      <c r="AN51" s="5">
        <f t="shared" si="30"/>
        <v>0</v>
      </c>
      <c r="AO51" s="5">
        <f t="shared" si="30"/>
        <v>0</v>
      </c>
      <c r="AP51" s="5">
        <f t="shared" si="30"/>
        <v>0</v>
      </c>
      <c r="AQ51" s="5">
        <f t="shared" si="30"/>
        <v>0</v>
      </c>
      <c r="AR51" s="5">
        <f t="shared" si="30"/>
        <v>0</v>
      </c>
    </row>
    <row r="52" spans="2:44" s="3" customFormat="1" x14ac:dyDescent="0.25">
      <c r="B52" s="225" t="s">
        <v>192</v>
      </c>
      <c r="C52" s="226" t="s">
        <v>25</v>
      </c>
      <c r="D52" s="227"/>
      <c r="E52" s="225"/>
      <c r="F52" s="228" t="str">
        <f>IF(F$3&gt;0,SUM(F48,F51),"")</f>
        <v/>
      </c>
      <c r="G52" s="228" t="str">
        <f>IF(G$3&gt;0,SUM(G48,G51),"")</f>
        <v/>
      </c>
      <c r="H52" s="228" t="str">
        <f t="shared" ref="H52:AR52" si="31">IF(H$3&gt;0,SUM(H48,H51),"")</f>
        <v/>
      </c>
      <c r="I52" s="228" t="str">
        <f t="shared" si="31"/>
        <v/>
      </c>
      <c r="J52" s="228" t="str">
        <f t="shared" si="31"/>
        <v/>
      </c>
      <c r="K52" s="228" t="str">
        <f t="shared" si="31"/>
        <v/>
      </c>
      <c r="L52" s="228" t="str">
        <f t="shared" si="31"/>
        <v/>
      </c>
      <c r="M52" s="228" t="str">
        <f t="shared" si="31"/>
        <v/>
      </c>
      <c r="N52" s="228" t="str">
        <f t="shared" si="31"/>
        <v/>
      </c>
      <c r="O52" s="228" t="str">
        <f t="shared" si="31"/>
        <v/>
      </c>
      <c r="P52" s="228" t="str">
        <f t="shared" si="31"/>
        <v/>
      </c>
      <c r="Q52" s="228" t="str">
        <f t="shared" si="31"/>
        <v/>
      </c>
      <c r="R52" s="228" t="str">
        <f t="shared" si="31"/>
        <v/>
      </c>
      <c r="S52" s="228" t="str">
        <f t="shared" si="31"/>
        <v/>
      </c>
      <c r="T52" s="228" t="str">
        <f t="shared" si="31"/>
        <v/>
      </c>
      <c r="U52" s="228" t="str">
        <f t="shared" si="31"/>
        <v/>
      </c>
      <c r="V52" s="228" t="str">
        <f t="shared" si="31"/>
        <v/>
      </c>
      <c r="W52" s="228" t="str">
        <f t="shared" si="31"/>
        <v/>
      </c>
      <c r="X52" s="228" t="str">
        <f t="shared" si="31"/>
        <v/>
      </c>
      <c r="Y52" s="228" t="str">
        <f t="shared" si="31"/>
        <v/>
      </c>
      <c r="Z52" s="228" t="str">
        <f t="shared" si="31"/>
        <v/>
      </c>
      <c r="AA52" s="228" t="str">
        <f t="shared" si="31"/>
        <v/>
      </c>
      <c r="AB52" s="228" t="str">
        <f t="shared" si="31"/>
        <v/>
      </c>
      <c r="AC52" s="228" t="str">
        <f t="shared" si="31"/>
        <v/>
      </c>
      <c r="AD52" s="228" t="str">
        <f t="shared" si="31"/>
        <v/>
      </c>
      <c r="AE52" s="228" t="str">
        <f t="shared" si="31"/>
        <v/>
      </c>
      <c r="AF52" s="228" t="str">
        <f t="shared" si="31"/>
        <v/>
      </c>
      <c r="AG52" s="228" t="str">
        <f t="shared" si="31"/>
        <v/>
      </c>
      <c r="AH52" s="228" t="str">
        <f t="shared" si="31"/>
        <v/>
      </c>
      <c r="AI52" s="228" t="str">
        <f t="shared" si="31"/>
        <v/>
      </c>
      <c r="AJ52" s="228" t="str">
        <f t="shared" si="31"/>
        <v/>
      </c>
      <c r="AK52" s="228" t="str">
        <f t="shared" si="31"/>
        <v/>
      </c>
      <c r="AL52" s="228" t="str">
        <f t="shared" si="31"/>
        <v/>
      </c>
      <c r="AM52" s="228" t="str">
        <f t="shared" si="31"/>
        <v/>
      </c>
      <c r="AN52" s="228" t="str">
        <f t="shared" si="31"/>
        <v/>
      </c>
      <c r="AO52" s="228" t="str">
        <f t="shared" si="31"/>
        <v/>
      </c>
      <c r="AP52" s="228" t="str">
        <f t="shared" si="31"/>
        <v/>
      </c>
      <c r="AQ52" s="228" t="str">
        <f t="shared" si="31"/>
        <v/>
      </c>
      <c r="AR52" s="228" t="str">
        <f t="shared" si="31"/>
        <v/>
      </c>
    </row>
    <row r="53" spans="2:44" s="3" customFormat="1" x14ac:dyDescent="0.25">
      <c r="B53" s="225" t="s">
        <v>199</v>
      </c>
      <c r="C53" s="226" t="s">
        <v>25</v>
      </c>
      <c r="D53" s="227"/>
      <c r="E53" s="225"/>
      <c r="F53" s="228" t="str">
        <f>IF(AND(F$3&gt;0,F52&gt;=0),SUM(F48,F51),IF(AND(F$3&gt;0,F52&lt;0),0,""))</f>
        <v/>
      </c>
      <c r="G53" s="228" t="str">
        <f t="shared" ref="G53:AQ53" si="32">IF(AND(G$3&gt;0,G52&gt;=0),SUM(G48,G51),IF(AND(G$3&gt;0,G52&lt;0),0,""))</f>
        <v/>
      </c>
      <c r="H53" s="228" t="str">
        <f t="shared" si="32"/>
        <v/>
      </c>
      <c r="I53" s="228" t="str">
        <f t="shared" si="32"/>
        <v/>
      </c>
      <c r="J53" s="228" t="str">
        <f t="shared" si="32"/>
        <v/>
      </c>
      <c r="K53" s="228" t="str">
        <f t="shared" si="32"/>
        <v/>
      </c>
      <c r="L53" s="228" t="str">
        <f t="shared" si="32"/>
        <v/>
      </c>
      <c r="M53" s="228" t="str">
        <f t="shared" si="32"/>
        <v/>
      </c>
      <c r="N53" s="228" t="str">
        <f t="shared" si="32"/>
        <v/>
      </c>
      <c r="O53" s="228" t="str">
        <f t="shared" si="32"/>
        <v/>
      </c>
      <c r="P53" s="228" t="str">
        <f t="shared" si="32"/>
        <v/>
      </c>
      <c r="Q53" s="228" t="str">
        <f t="shared" si="32"/>
        <v/>
      </c>
      <c r="R53" s="228" t="str">
        <f t="shared" si="32"/>
        <v/>
      </c>
      <c r="S53" s="228" t="str">
        <f t="shared" si="32"/>
        <v/>
      </c>
      <c r="T53" s="228" t="str">
        <f t="shared" si="32"/>
        <v/>
      </c>
      <c r="U53" s="228" t="str">
        <f t="shared" si="32"/>
        <v/>
      </c>
      <c r="V53" s="228" t="str">
        <f t="shared" si="32"/>
        <v/>
      </c>
      <c r="W53" s="228" t="str">
        <f t="shared" si="32"/>
        <v/>
      </c>
      <c r="X53" s="228" t="str">
        <f t="shared" si="32"/>
        <v/>
      </c>
      <c r="Y53" s="228" t="str">
        <f t="shared" si="32"/>
        <v/>
      </c>
      <c r="Z53" s="228" t="str">
        <f t="shared" si="32"/>
        <v/>
      </c>
      <c r="AA53" s="228" t="str">
        <f t="shared" si="32"/>
        <v/>
      </c>
      <c r="AB53" s="228" t="str">
        <f t="shared" si="32"/>
        <v/>
      </c>
      <c r="AC53" s="228" t="str">
        <f t="shared" si="32"/>
        <v/>
      </c>
      <c r="AD53" s="228" t="str">
        <f t="shared" si="32"/>
        <v/>
      </c>
      <c r="AE53" s="228" t="str">
        <f t="shared" si="32"/>
        <v/>
      </c>
      <c r="AF53" s="228" t="str">
        <f t="shared" si="32"/>
        <v/>
      </c>
      <c r="AG53" s="228" t="str">
        <f t="shared" si="32"/>
        <v/>
      </c>
      <c r="AH53" s="228" t="str">
        <f t="shared" si="32"/>
        <v/>
      </c>
      <c r="AI53" s="228" t="str">
        <f t="shared" si="32"/>
        <v/>
      </c>
      <c r="AJ53" s="228" t="str">
        <f t="shared" si="32"/>
        <v/>
      </c>
      <c r="AK53" s="228" t="str">
        <f t="shared" si="32"/>
        <v/>
      </c>
      <c r="AL53" s="228" t="str">
        <f t="shared" si="32"/>
        <v/>
      </c>
      <c r="AM53" s="228" t="str">
        <f t="shared" si="32"/>
        <v/>
      </c>
      <c r="AN53" s="228" t="str">
        <f t="shared" si="32"/>
        <v/>
      </c>
      <c r="AO53" s="228" t="str">
        <f t="shared" si="32"/>
        <v/>
      </c>
      <c r="AP53" s="228" t="str">
        <f t="shared" si="32"/>
        <v/>
      </c>
      <c r="AQ53" s="228" t="str">
        <f t="shared" si="32"/>
        <v/>
      </c>
      <c r="AR53" s="228" t="str">
        <f>IF(AND(AR$3&gt;0,AR52&gt;=0),SUM(AR48,AR51),IF(AND(AR$3&gt;0,AR52&lt;0),0,""))</f>
        <v/>
      </c>
    </row>
    <row r="54" spans="2:44" s="3" customFormat="1" x14ac:dyDescent="0.25">
      <c r="B54" s="225" t="s">
        <v>193</v>
      </c>
      <c r="C54" s="226" t="s">
        <v>25</v>
      </c>
      <c r="D54" s="227"/>
      <c r="E54" s="225"/>
      <c r="F54" s="228" t="str">
        <f>IF(F49=0,"",F49)</f>
        <v/>
      </c>
      <c r="G54" s="228" t="str">
        <f t="shared" ref="G54:AR54" si="33">IF(G49=0,"",G49)</f>
        <v/>
      </c>
      <c r="H54" s="228" t="str">
        <f t="shared" si="33"/>
        <v/>
      </c>
      <c r="I54" s="228" t="str">
        <f t="shared" si="33"/>
        <v/>
      </c>
      <c r="J54" s="228" t="str">
        <f t="shared" si="33"/>
        <v/>
      </c>
      <c r="K54" s="228" t="str">
        <f t="shared" si="33"/>
        <v/>
      </c>
      <c r="L54" s="228" t="str">
        <f t="shared" si="33"/>
        <v/>
      </c>
      <c r="M54" s="228" t="str">
        <f t="shared" si="33"/>
        <v/>
      </c>
      <c r="N54" s="228" t="str">
        <f t="shared" si="33"/>
        <v/>
      </c>
      <c r="O54" s="228" t="str">
        <f t="shared" si="33"/>
        <v/>
      </c>
      <c r="P54" s="228" t="str">
        <f t="shared" si="33"/>
        <v/>
      </c>
      <c r="Q54" s="228" t="str">
        <f t="shared" si="33"/>
        <v/>
      </c>
      <c r="R54" s="228" t="str">
        <f t="shared" si="33"/>
        <v/>
      </c>
      <c r="S54" s="228" t="str">
        <f t="shared" si="33"/>
        <v/>
      </c>
      <c r="T54" s="228" t="str">
        <f t="shared" si="33"/>
        <v/>
      </c>
      <c r="U54" s="228" t="str">
        <f t="shared" si="33"/>
        <v/>
      </c>
      <c r="V54" s="228" t="str">
        <f t="shared" si="33"/>
        <v/>
      </c>
      <c r="W54" s="228" t="str">
        <f t="shared" si="33"/>
        <v/>
      </c>
      <c r="X54" s="228" t="str">
        <f t="shared" si="33"/>
        <v/>
      </c>
      <c r="Y54" s="228" t="str">
        <f t="shared" si="33"/>
        <v/>
      </c>
      <c r="Z54" s="228" t="str">
        <f t="shared" si="33"/>
        <v/>
      </c>
      <c r="AA54" s="228" t="str">
        <f t="shared" si="33"/>
        <v/>
      </c>
      <c r="AB54" s="228" t="str">
        <f t="shared" si="33"/>
        <v/>
      </c>
      <c r="AC54" s="228" t="str">
        <f t="shared" si="33"/>
        <v/>
      </c>
      <c r="AD54" s="228" t="str">
        <f t="shared" si="33"/>
        <v/>
      </c>
      <c r="AE54" s="228" t="str">
        <f t="shared" si="33"/>
        <v/>
      </c>
      <c r="AF54" s="228" t="str">
        <f t="shared" si="33"/>
        <v/>
      </c>
      <c r="AG54" s="228" t="str">
        <f t="shared" si="33"/>
        <v/>
      </c>
      <c r="AH54" s="228" t="str">
        <f t="shared" si="33"/>
        <v/>
      </c>
      <c r="AI54" s="228" t="str">
        <f t="shared" si="33"/>
        <v/>
      </c>
      <c r="AJ54" s="228" t="str">
        <f t="shared" si="33"/>
        <v/>
      </c>
      <c r="AK54" s="228" t="str">
        <f t="shared" si="33"/>
        <v/>
      </c>
      <c r="AL54" s="228" t="str">
        <f t="shared" si="33"/>
        <v/>
      </c>
      <c r="AM54" s="228" t="str">
        <f t="shared" si="33"/>
        <v/>
      </c>
      <c r="AN54" s="228" t="str">
        <f t="shared" si="33"/>
        <v/>
      </c>
      <c r="AO54" s="228" t="str">
        <f t="shared" si="33"/>
        <v/>
      </c>
      <c r="AP54" s="228" t="str">
        <f t="shared" si="33"/>
        <v/>
      </c>
      <c r="AQ54" s="228" t="str">
        <f t="shared" si="33"/>
        <v/>
      </c>
      <c r="AR54" s="228" t="str">
        <f t="shared" si="33"/>
        <v/>
      </c>
    </row>
    <row r="55" spans="2:44" s="3" customFormat="1" x14ac:dyDescent="0.25">
      <c r="B55" s="57" t="s">
        <v>198</v>
      </c>
      <c r="C55" s="99" t="s">
        <v>25</v>
      </c>
      <c r="D55" s="54"/>
      <c r="E55" s="57"/>
      <c r="F55" s="100">
        <f>SUM(F48,F49,F51)</f>
        <v>0</v>
      </c>
      <c r="G55" s="100">
        <f t="shared" ref="G55:AR55" si="34">SUM(G48,G49,G51)</f>
        <v>0</v>
      </c>
      <c r="H55" s="100">
        <f t="shared" si="34"/>
        <v>0</v>
      </c>
      <c r="I55" s="100">
        <f t="shared" si="34"/>
        <v>0</v>
      </c>
      <c r="J55" s="100">
        <f t="shared" si="34"/>
        <v>0</v>
      </c>
      <c r="K55" s="100">
        <f t="shared" si="34"/>
        <v>0</v>
      </c>
      <c r="L55" s="100">
        <f t="shared" si="34"/>
        <v>0</v>
      </c>
      <c r="M55" s="100">
        <f t="shared" si="34"/>
        <v>0</v>
      </c>
      <c r="N55" s="100">
        <f t="shared" si="34"/>
        <v>0</v>
      </c>
      <c r="O55" s="100">
        <f t="shared" si="34"/>
        <v>0</v>
      </c>
      <c r="P55" s="100">
        <f t="shared" si="34"/>
        <v>0</v>
      </c>
      <c r="Q55" s="100">
        <f t="shared" si="34"/>
        <v>0</v>
      </c>
      <c r="R55" s="100">
        <f t="shared" si="34"/>
        <v>0</v>
      </c>
      <c r="S55" s="100">
        <f t="shared" si="34"/>
        <v>0</v>
      </c>
      <c r="T55" s="100">
        <f t="shared" si="34"/>
        <v>0</v>
      </c>
      <c r="U55" s="100">
        <f t="shared" si="34"/>
        <v>0</v>
      </c>
      <c r="V55" s="100">
        <f t="shared" si="34"/>
        <v>0</v>
      </c>
      <c r="W55" s="100">
        <f t="shared" si="34"/>
        <v>0</v>
      </c>
      <c r="X55" s="100">
        <f t="shared" si="34"/>
        <v>0</v>
      </c>
      <c r="Y55" s="100">
        <f t="shared" si="34"/>
        <v>0</v>
      </c>
      <c r="Z55" s="100">
        <f t="shared" si="34"/>
        <v>0</v>
      </c>
      <c r="AA55" s="100">
        <f t="shared" si="34"/>
        <v>0</v>
      </c>
      <c r="AB55" s="100">
        <f t="shared" si="34"/>
        <v>0</v>
      </c>
      <c r="AC55" s="100">
        <f t="shared" si="34"/>
        <v>0</v>
      </c>
      <c r="AD55" s="100">
        <f t="shared" si="34"/>
        <v>0</v>
      </c>
      <c r="AE55" s="100">
        <f t="shared" si="34"/>
        <v>0</v>
      </c>
      <c r="AF55" s="100">
        <f t="shared" si="34"/>
        <v>0</v>
      </c>
      <c r="AG55" s="100">
        <f t="shared" si="34"/>
        <v>0</v>
      </c>
      <c r="AH55" s="100">
        <f t="shared" si="34"/>
        <v>0</v>
      </c>
      <c r="AI55" s="100">
        <f t="shared" si="34"/>
        <v>0</v>
      </c>
      <c r="AJ55" s="100">
        <f t="shared" si="34"/>
        <v>0</v>
      </c>
      <c r="AK55" s="100">
        <f t="shared" si="34"/>
        <v>0</v>
      </c>
      <c r="AL55" s="100">
        <f t="shared" si="34"/>
        <v>0</v>
      </c>
      <c r="AM55" s="100">
        <f t="shared" si="34"/>
        <v>0</v>
      </c>
      <c r="AN55" s="100">
        <f t="shared" si="34"/>
        <v>0</v>
      </c>
      <c r="AO55" s="100">
        <f t="shared" si="34"/>
        <v>0</v>
      </c>
      <c r="AP55" s="100">
        <f t="shared" si="34"/>
        <v>0</v>
      </c>
      <c r="AQ55" s="100">
        <f t="shared" si="34"/>
        <v>0</v>
      </c>
      <c r="AR55" s="100">
        <f t="shared" si="34"/>
        <v>0</v>
      </c>
    </row>
    <row r="56" spans="2:44" s="3" customFormat="1" ht="15.75" thickBot="1" x14ac:dyDescent="0.3">
      <c r="C56" s="65"/>
      <c r="E56" s="10"/>
      <c r="F56" s="103"/>
      <c r="G56" s="104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</row>
    <row r="57" spans="2:44" s="3" customFormat="1" x14ac:dyDescent="0.25">
      <c r="B57" s="105" t="s">
        <v>53</v>
      </c>
      <c r="C57" s="106" t="s">
        <v>36</v>
      </c>
      <c r="D57" s="135">
        <f>+'Investment Scenario'!B36</f>
        <v>0</v>
      </c>
      <c r="E57" s="107"/>
      <c r="F57" s="107"/>
      <c r="G57" s="30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2:44" s="3" customFormat="1" ht="15.75" thickBot="1" x14ac:dyDescent="0.3">
      <c r="B58" s="108" t="s">
        <v>54</v>
      </c>
      <c r="C58" s="109" t="s">
        <v>36</v>
      </c>
      <c r="D58" s="110" t="e">
        <f>IRR(F55:AR55)</f>
        <v>#NUM!</v>
      </c>
      <c r="E58" s="107"/>
      <c r="F58" s="107"/>
      <c r="G58" s="30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2:44" s="3" customFormat="1" x14ac:dyDescent="0.25">
      <c r="B59" s="105" t="s">
        <v>55</v>
      </c>
      <c r="C59" s="106" t="s">
        <v>25</v>
      </c>
      <c r="D59" s="111">
        <f>NPV($D$57,F52:AR52)+SUM(F54:AR54)</f>
        <v>0</v>
      </c>
      <c r="E59" s="112"/>
      <c r="F59" s="112"/>
      <c r="G59" s="86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2:44" s="3" customFormat="1" ht="15.75" thickBot="1" x14ac:dyDescent="0.3">
      <c r="B60" s="231" t="s">
        <v>55</v>
      </c>
      <c r="C60" s="114" t="s">
        <v>56</v>
      </c>
      <c r="D60" s="115" t="e">
        <f>+D59/'Investment Scenario'!B16</f>
        <v>#DIV/0!</v>
      </c>
      <c r="E60" s="112"/>
      <c r="F60" s="112"/>
      <c r="G60" s="116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2:44" s="3" customFormat="1" x14ac:dyDescent="0.25">
      <c r="B61" s="234" t="s">
        <v>200</v>
      </c>
      <c r="C61" s="232" t="s">
        <v>25</v>
      </c>
      <c r="D61" s="111">
        <f>NPV($D$57,F53:AR53)+SUM(F54:AR54)</f>
        <v>0</v>
      </c>
      <c r="E61" s="112"/>
      <c r="F61" s="112"/>
      <c r="G61" s="116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2:44" s="3" customFormat="1" ht="15.75" thickBot="1" x14ac:dyDescent="0.3">
      <c r="B62" s="235" t="s">
        <v>200</v>
      </c>
      <c r="C62" s="233" t="s">
        <v>56</v>
      </c>
      <c r="D62" s="115" t="e">
        <f>+D61/'Investment Scenario'!B16</f>
        <v>#DIV/0!</v>
      </c>
      <c r="E62" s="112"/>
      <c r="F62" s="112"/>
      <c r="G62" s="116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2:44" s="3" customFormat="1" x14ac:dyDescent="0.25">
      <c r="B63" s="231" t="s">
        <v>57</v>
      </c>
      <c r="C63" s="106" t="s">
        <v>25</v>
      </c>
      <c r="D63" s="117">
        <f>SUM(F55:AR55)</f>
        <v>0</v>
      </c>
      <c r="E63" s="118"/>
      <c r="F63" s="118"/>
      <c r="G63" s="10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2:44" s="3" customFormat="1" ht="15.75" thickBot="1" x14ac:dyDescent="0.3">
      <c r="B64" s="113" t="s">
        <v>57</v>
      </c>
      <c r="C64" s="114" t="s">
        <v>56</v>
      </c>
      <c r="D64" s="119" t="e">
        <f>+D63/'Investment Scenario'!B16</f>
        <v>#DIV/0!</v>
      </c>
      <c r="E64" s="118"/>
      <c r="F64" s="118"/>
      <c r="G64" s="10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45" s="3" customFormat="1" x14ac:dyDescent="0.25">
      <c r="B65" s="105" t="s">
        <v>58</v>
      </c>
      <c r="C65" s="106" t="s">
        <v>25</v>
      </c>
      <c r="D65" s="117" t="e">
        <f>+SUM(F28:AR28)/D50</f>
        <v>#DIV/0!</v>
      </c>
      <c r="E65" s="118"/>
      <c r="F65" s="118"/>
      <c r="G65" s="10"/>
    </row>
    <row r="66" spans="1:45" s="3" customFormat="1" ht="15.75" thickBot="1" x14ac:dyDescent="0.3">
      <c r="B66" s="113" t="s">
        <v>58</v>
      </c>
      <c r="C66" s="114" t="s">
        <v>56</v>
      </c>
      <c r="D66" s="119" t="e">
        <f>+D65/'Investment Scenario'!B16</f>
        <v>#DIV/0!</v>
      </c>
      <c r="E66" s="118"/>
      <c r="G66" s="10"/>
    </row>
    <row r="67" spans="1:45" s="3" customFormat="1" x14ac:dyDescent="0.25">
      <c r="B67" s="58"/>
      <c r="C67" s="89"/>
      <c r="D67" s="89"/>
      <c r="E67" s="120"/>
      <c r="F67" s="89"/>
      <c r="G67" s="10"/>
    </row>
    <row r="68" spans="1:45" x14ac:dyDescent="0.25">
      <c r="A68" s="150"/>
      <c r="B68" s="121"/>
      <c r="C68" s="122"/>
      <c r="D68" s="122"/>
      <c r="E68" s="122"/>
      <c r="F68" s="122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</row>
    <row r="69" spans="1:45" x14ac:dyDescent="0.25">
      <c r="A69" s="150"/>
      <c r="B69" s="121"/>
      <c r="C69" s="122"/>
      <c r="D69" s="122"/>
      <c r="E69" s="122"/>
      <c r="F69" s="122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</row>
    <row r="70" spans="1:45" x14ac:dyDescent="0.25">
      <c r="A70" s="150"/>
      <c r="B70" s="121"/>
      <c r="C70" s="122"/>
      <c r="D70" s="122"/>
      <c r="E70" s="122"/>
      <c r="F70" s="122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</row>
    <row r="71" spans="1:45" x14ac:dyDescent="0.25">
      <c r="A71" s="150"/>
      <c r="B71" s="121"/>
      <c r="C71" s="122"/>
      <c r="D71" s="122"/>
      <c r="E71" s="122"/>
      <c r="F71" s="122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</row>
    <row r="72" spans="1:45" x14ac:dyDescent="0.25">
      <c r="A72" s="150"/>
      <c r="B72" s="121"/>
      <c r="C72" s="122"/>
      <c r="D72" s="122"/>
      <c r="E72" s="122"/>
      <c r="F72" s="122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</row>
    <row r="73" spans="1:45" x14ac:dyDescent="0.25">
      <c r="A73" s="150"/>
      <c r="B73" s="121"/>
      <c r="C73" s="122"/>
      <c r="D73" s="122"/>
      <c r="E73" s="122"/>
      <c r="F73" s="122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</row>
    <row r="74" spans="1:45" x14ac:dyDescent="0.25">
      <c r="A74" s="150"/>
      <c r="B74" s="121"/>
      <c r="C74" s="122"/>
      <c r="D74" s="122"/>
      <c r="E74" s="122"/>
      <c r="F74" s="122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</row>
    <row r="75" spans="1:45" x14ac:dyDescent="0.25">
      <c r="A75" s="150"/>
      <c r="B75" s="121"/>
      <c r="C75" s="122"/>
      <c r="D75" s="122"/>
      <c r="E75" s="122"/>
      <c r="F75" s="122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</row>
    <row r="76" spans="1:45" x14ac:dyDescent="0.25">
      <c r="A76" s="150"/>
      <c r="B76" s="121"/>
      <c r="C76" s="122"/>
      <c r="D76" s="122"/>
      <c r="E76" s="122"/>
      <c r="F76" s="122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</row>
    <row r="77" spans="1:45" x14ac:dyDescent="0.25">
      <c r="A77" s="150"/>
      <c r="B77" s="121"/>
      <c r="C77" s="122"/>
      <c r="D77" s="122"/>
      <c r="E77" s="122"/>
      <c r="F77" s="122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</row>
    <row r="78" spans="1:45" x14ac:dyDescent="0.25">
      <c r="A78" s="150"/>
      <c r="B78" s="121"/>
      <c r="C78" s="122"/>
      <c r="D78" s="122"/>
      <c r="E78" s="122"/>
      <c r="F78" s="122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</row>
    <row r="79" spans="1:45" x14ac:dyDescent="0.25">
      <c r="A79" s="150"/>
      <c r="B79" s="121"/>
      <c r="C79" s="122"/>
      <c r="D79" s="122"/>
      <c r="E79" s="122"/>
      <c r="F79" s="122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</row>
    <row r="80" spans="1:45" s="124" customFormat="1" x14ac:dyDescent="0.25">
      <c r="A80" s="132"/>
      <c r="B80" s="125"/>
      <c r="C80" s="126"/>
      <c r="D80" s="126"/>
      <c r="E80" s="126"/>
      <c r="F80" s="126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</row>
    <row r="81" spans="1:45" s="124" customFormat="1" x14ac:dyDescent="0.25">
      <c r="A81" s="132"/>
      <c r="B81" s="125"/>
      <c r="C81" s="126"/>
      <c r="D81" s="126"/>
      <c r="E81" s="126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</row>
    <row r="82" spans="1:45" s="124" customFormat="1" x14ac:dyDescent="0.25">
      <c r="A82" s="132"/>
      <c r="B82" s="127"/>
      <c r="C82" s="126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</row>
    <row r="83" spans="1:45" s="124" customFormat="1" x14ac:dyDescent="0.25">
      <c r="A83" s="132"/>
      <c r="B83" s="143"/>
      <c r="C83" s="131"/>
      <c r="D83" s="132"/>
      <c r="E83" s="132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32"/>
    </row>
    <row r="84" spans="1:45" s="124" customFormat="1" x14ac:dyDescent="0.25">
      <c r="A84" s="132"/>
      <c r="B84" s="143"/>
      <c r="C84" s="131"/>
      <c r="D84" s="132"/>
      <c r="E84" s="132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32"/>
    </row>
    <row r="85" spans="1:45" s="124" customFormat="1" x14ac:dyDescent="0.25">
      <c r="A85" s="132"/>
      <c r="B85" s="143"/>
      <c r="C85" s="131"/>
      <c r="D85" s="132"/>
      <c r="E85" s="132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32"/>
    </row>
    <row r="86" spans="1:45" s="124" customFormat="1" x14ac:dyDescent="0.25">
      <c r="A86" s="132"/>
      <c r="B86" s="145"/>
      <c r="C86" s="131"/>
      <c r="D86" s="132"/>
      <c r="E86" s="132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2"/>
    </row>
    <row r="87" spans="1:45" s="124" customFormat="1" x14ac:dyDescent="0.25">
      <c r="A87" s="132"/>
      <c r="B87" s="145"/>
      <c r="C87" s="131"/>
      <c r="D87" s="132"/>
      <c r="E87" s="132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2"/>
    </row>
    <row r="88" spans="1:45" s="124" customFormat="1" x14ac:dyDescent="0.25">
      <c r="A88" s="132"/>
      <c r="B88" s="128"/>
      <c r="C88" s="131"/>
      <c r="D88" s="132"/>
      <c r="E88" s="132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2"/>
    </row>
    <row r="89" spans="1:45" s="124" customFormat="1" x14ac:dyDescent="0.25">
      <c r="A89" s="132"/>
      <c r="B89" s="132"/>
      <c r="C89" s="131"/>
      <c r="D89" s="132"/>
      <c r="E89" s="132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2"/>
    </row>
    <row r="90" spans="1:45" s="124" customFormat="1" x14ac:dyDescent="0.25">
      <c r="A90" s="132"/>
      <c r="B90" s="128"/>
      <c r="C90" s="131"/>
      <c r="D90" s="132"/>
      <c r="E90" s="132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2"/>
    </row>
    <row r="91" spans="1:45" s="124" customFormat="1" x14ac:dyDescent="0.25">
      <c r="A91" s="132"/>
      <c r="B91" s="132"/>
      <c r="C91" s="131"/>
      <c r="D91" s="132"/>
      <c r="E91" s="132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2"/>
    </row>
    <row r="92" spans="1:45" s="124" customFormat="1" x14ac:dyDescent="0.25">
      <c r="A92" s="125"/>
      <c r="B92" s="132"/>
      <c r="C92" s="131"/>
      <c r="D92" s="132"/>
      <c r="E92" s="132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2"/>
    </row>
    <row r="93" spans="1:45" s="124" customFormat="1" x14ac:dyDescent="0.25">
      <c r="A93" s="132"/>
      <c r="B93" s="132"/>
      <c r="C93" s="131"/>
      <c r="D93" s="132"/>
      <c r="E93" s="132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2"/>
    </row>
    <row r="94" spans="1:45" s="124" customFormat="1" x14ac:dyDescent="0.25">
      <c r="A94" s="132"/>
      <c r="B94" s="132"/>
      <c r="C94" s="131"/>
      <c r="D94" s="132"/>
      <c r="E94" s="132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2"/>
    </row>
    <row r="95" spans="1:45" s="124" customFormat="1" x14ac:dyDescent="0.25">
      <c r="A95" s="132"/>
      <c r="B95" s="132"/>
      <c r="C95" s="131"/>
      <c r="D95" s="132"/>
      <c r="E95" s="132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2"/>
    </row>
    <row r="96" spans="1:45" s="124" customFormat="1" x14ac:dyDescent="0.25">
      <c r="A96" s="132"/>
      <c r="B96" s="132"/>
      <c r="C96" s="131"/>
      <c r="D96" s="132"/>
      <c r="E96" s="132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2"/>
    </row>
    <row r="97" spans="1:45" s="124" customFormat="1" x14ac:dyDescent="0.25">
      <c r="A97" s="132"/>
      <c r="B97" s="132"/>
      <c r="C97" s="131"/>
      <c r="D97" s="132"/>
      <c r="E97" s="132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2"/>
    </row>
    <row r="98" spans="1:45" s="124" customFormat="1" x14ac:dyDescent="0.25">
      <c r="A98" s="125"/>
      <c r="B98" s="132"/>
      <c r="C98" s="131"/>
      <c r="D98" s="132"/>
      <c r="E98" s="132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2"/>
    </row>
    <row r="99" spans="1:45" s="124" customFormat="1" x14ac:dyDescent="0.25">
      <c r="A99" s="132"/>
      <c r="B99" s="132"/>
      <c r="C99" s="131"/>
      <c r="D99" s="132"/>
      <c r="E99" s="132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2"/>
    </row>
    <row r="100" spans="1:45" s="124" customFormat="1" x14ac:dyDescent="0.25">
      <c r="A100" s="132"/>
      <c r="B100" s="132"/>
      <c r="C100" s="131"/>
      <c r="D100" s="132"/>
      <c r="E100" s="132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2"/>
    </row>
    <row r="101" spans="1:45" s="124" customFormat="1" x14ac:dyDescent="0.25">
      <c r="A101" s="132"/>
      <c r="B101" s="132"/>
      <c r="C101" s="131"/>
      <c r="D101" s="132"/>
      <c r="E101" s="132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2"/>
    </row>
    <row r="102" spans="1:45" s="124" customFormat="1" x14ac:dyDescent="0.25">
      <c r="A102" s="132"/>
      <c r="B102" s="132"/>
      <c r="C102" s="131"/>
      <c r="D102" s="132"/>
      <c r="E102" s="132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2"/>
    </row>
    <row r="103" spans="1:45" s="124" customFormat="1" x14ac:dyDescent="0.25">
      <c r="A103" s="132"/>
      <c r="B103" s="132"/>
      <c r="C103" s="131"/>
      <c r="D103" s="132"/>
      <c r="E103" s="132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2"/>
    </row>
    <row r="104" spans="1:45" s="124" customFormat="1" x14ac:dyDescent="0.25">
      <c r="A104" s="132"/>
      <c r="B104" s="125"/>
      <c r="C104" s="126"/>
      <c r="D104" s="125"/>
      <c r="E104" s="125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32"/>
    </row>
    <row r="105" spans="1:45" s="124" customFormat="1" x14ac:dyDescent="0.25">
      <c r="A105" s="132"/>
      <c r="B105" s="130"/>
      <c r="C105" s="126"/>
      <c r="D105" s="125"/>
      <c r="E105" s="125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32"/>
    </row>
    <row r="106" spans="1:45" s="124" customFormat="1" x14ac:dyDescent="0.25">
      <c r="A106" s="130"/>
      <c r="B106" s="128"/>
      <c r="C106" s="131"/>
      <c r="D106" s="148"/>
      <c r="E106" s="132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2"/>
    </row>
    <row r="107" spans="1:45" s="124" customFormat="1" x14ac:dyDescent="0.25">
      <c r="A107" s="132"/>
      <c r="B107" s="125"/>
      <c r="C107" s="126"/>
      <c r="D107" s="125"/>
      <c r="E107" s="125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32"/>
    </row>
    <row r="108" spans="1:45" s="124" customFormat="1" x14ac:dyDescent="0.25">
      <c r="A108" s="132"/>
      <c r="B108" s="132"/>
      <c r="C108" s="126"/>
      <c r="D108" s="133"/>
      <c r="E108" s="125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2"/>
    </row>
    <row r="109" spans="1:45" s="124" customFormat="1" x14ac:dyDescent="0.25">
      <c r="A109" s="132"/>
      <c r="B109" s="132"/>
      <c r="C109" s="126"/>
      <c r="D109" s="148"/>
      <c r="E109" s="125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2"/>
    </row>
    <row r="110" spans="1:45" s="124" customFormat="1" x14ac:dyDescent="0.25">
      <c r="A110" s="132"/>
      <c r="B110" s="132"/>
      <c r="C110" s="126"/>
      <c r="D110" s="132"/>
      <c r="E110" s="133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2"/>
    </row>
    <row r="111" spans="1:45" s="124" customFormat="1" x14ac:dyDescent="0.25">
      <c r="A111" s="132"/>
      <c r="B111" s="132"/>
      <c r="C111" s="126"/>
      <c r="D111" s="125"/>
      <c r="E111" s="125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32"/>
    </row>
    <row r="112" spans="1:45" s="124" customFormat="1" x14ac:dyDescent="0.25">
      <c r="A112" s="132"/>
      <c r="B112" s="132"/>
      <c r="C112" s="126"/>
      <c r="D112" s="146"/>
      <c r="E112" s="146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2"/>
    </row>
    <row r="113" spans="1:45" s="124" customFormat="1" x14ac:dyDescent="0.25">
      <c r="A113" s="132"/>
      <c r="B113" s="125"/>
      <c r="C113" s="126"/>
      <c r="D113" s="125"/>
      <c r="E113" s="125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32"/>
    </row>
    <row r="114" spans="1:45" s="124" customFormat="1" x14ac:dyDescent="0.25">
      <c r="A114" s="132"/>
      <c r="B114" s="132"/>
      <c r="C114" s="131"/>
      <c r="D114" s="133"/>
      <c r="E114" s="133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2"/>
    </row>
    <row r="115" spans="1:45" s="124" customFormat="1" x14ac:dyDescent="0.25">
      <c r="A115" s="132"/>
      <c r="B115" s="125"/>
      <c r="C115" s="126"/>
      <c r="D115" s="125"/>
      <c r="E115" s="125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32"/>
    </row>
    <row r="116" spans="1:45" s="124" customFormat="1" x14ac:dyDescent="0.25">
      <c r="A116" s="132"/>
      <c r="B116" s="132"/>
      <c r="C116" s="131"/>
      <c r="D116" s="132"/>
      <c r="E116" s="132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</row>
    <row r="117" spans="1:45" s="124" customFormat="1" x14ac:dyDescent="0.25">
      <c r="A117" s="125"/>
      <c r="B117" s="132"/>
      <c r="C117" s="126"/>
      <c r="D117" s="132"/>
      <c r="E117" s="132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</row>
    <row r="118" spans="1:45" s="124" customFormat="1" x14ac:dyDescent="0.25">
      <c r="A118" s="132"/>
      <c r="B118" s="132"/>
      <c r="C118" s="131"/>
      <c r="D118" s="132"/>
      <c r="E118" s="132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2"/>
    </row>
    <row r="119" spans="1:45" s="124" customFormat="1" x14ac:dyDescent="0.25">
      <c r="A119" s="132"/>
      <c r="B119" s="132"/>
      <c r="C119" s="131"/>
      <c r="D119" s="134"/>
      <c r="E119" s="132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2"/>
    </row>
    <row r="120" spans="1:45" s="124" customFormat="1" x14ac:dyDescent="0.25">
      <c r="A120" s="132"/>
      <c r="B120" s="132"/>
      <c r="C120" s="131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2"/>
    </row>
    <row r="121" spans="1:45" s="124" customFormat="1" x14ac:dyDescent="0.25">
      <c r="A121" s="132"/>
      <c r="B121" s="132"/>
      <c r="C121" s="131"/>
      <c r="D121" s="132"/>
      <c r="E121" s="132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2"/>
    </row>
    <row r="122" spans="1:45" s="124" customFormat="1" x14ac:dyDescent="0.25">
      <c r="A122" s="132"/>
      <c r="B122" s="125"/>
      <c r="C122" s="126"/>
      <c r="D122" s="125"/>
      <c r="E122" s="125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32"/>
    </row>
    <row r="123" spans="1:45" s="124" customFormat="1" x14ac:dyDescent="0.25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</row>
    <row r="124" spans="1:45" s="124" customFormat="1" x14ac:dyDescent="0.25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</row>
    <row r="125" spans="1:45" s="124" customFormat="1" x14ac:dyDescent="0.25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</row>
    <row r="126" spans="1:45" s="124" customFormat="1" x14ac:dyDescent="0.25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</row>
    <row r="127" spans="1:45" x14ac:dyDescent="0.25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</row>
    <row r="128" spans="1:45" x14ac:dyDescent="0.25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</row>
    <row r="129" spans="1:45" x14ac:dyDescent="0.25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</row>
    <row r="130" spans="1:45" x14ac:dyDescent="0.25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</row>
    <row r="131" spans="1:45" x14ac:dyDescent="0.25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</row>
    <row r="132" spans="1:45" x14ac:dyDescent="0.25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</row>
    <row r="133" spans="1:45" x14ac:dyDescent="0.25">
      <c r="A133" s="150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</row>
    <row r="134" spans="1:45" x14ac:dyDescent="0.25">
      <c r="A134" s="150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</row>
    <row r="135" spans="1:45" x14ac:dyDescent="0.25">
      <c r="A135" s="150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</row>
    <row r="136" spans="1:45" x14ac:dyDescent="0.25">
      <c r="A136" s="150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</row>
    <row r="137" spans="1:45" x14ac:dyDescent="0.25">
      <c r="A137" s="150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</row>
    <row r="138" spans="1:45" x14ac:dyDescent="0.25">
      <c r="A138" s="150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</row>
    <row r="139" spans="1:45" x14ac:dyDescent="0.25">
      <c r="A139" s="150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</row>
    <row r="140" spans="1:45" x14ac:dyDescent="0.25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</row>
    <row r="141" spans="1:45" x14ac:dyDescent="0.25">
      <c r="A141" s="150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</row>
    <row r="142" spans="1:45" x14ac:dyDescent="0.25">
      <c r="A142" s="150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</row>
    <row r="143" spans="1:45" x14ac:dyDescent="0.25">
      <c r="A143" s="150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</row>
    <row r="144" spans="1:45" x14ac:dyDescent="0.25">
      <c r="A144" s="150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</row>
    <row r="145" spans="1:45" x14ac:dyDescent="0.25">
      <c r="A145" s="150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</row>
    <row r="146" spans="1:45" x14ac:dyDescent="0.25">
      <c r="A146" s="150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</row>
    <row r="147" spans="1:45" x14ac:dyDescent="0.25">
      <c r="A147" s="150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</row>
    <row r="148" spans="1:45" x14ac:dyDescent="0.25">
      <c r="A148" s="150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</row>
    <row r="149" spans="1:45" x14ac:dyDescent="0.25">
      <c r="A149" s="150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</row>
    <row r="150" spans="1:45" x14ac:dyDescent="0.25">
      <c r="A150" s="150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</row>
    <row r="151" spans="1:45" x14ac:dyDescent="0.25">
      <c r="A151" s="150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</row>
    <row r="152" spans="1:45" x14ac:dyDescent="0.25">
      <c r="A152" s="150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</row>
    <row r="153" spans="1:45" x14ac:dyDescent="0.25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</row>
    <row r="154" spans="1:45" x14ac:dyDescent="0.25">
      <c r="A154" s="150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</row>
    <row r="155" spans="1:45" x14ac:dyDescent="0.25">
      <c r="A155" s="150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</row>
    <row r="156" spans="1:45" x14ac:dyDescent="0.25">
      <c r="A156" s="150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</row>
    <row r="157" spans="1:45" x14ac:dyDescent="0.25">
      <c r="A157" s="150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</row>
    <row r="158" spans="1:45" x14ac:dyDescent="0.25">
      <c r="A158" s="150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</row>
    <row r="159" spans="1:45" x14ac:dyDescent="0.25">
      <c r="A159" s="150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</row>
    <row r="160" spans="1:45" x14ac:dyDescent="0.25">
      <c r="A160" s="150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</row>
    <row r="161" spans="1:45" x14ac:dyDescent="0.25">
      <c r="A161" s="150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</row>
    <row r="162" spans="1:45" x14ac:dyDescent="0.25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</row>
    <row r="163" spans="1:45" x14ac:dyDescent="0.25">
      <c r="A163" s="150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</row>
    <row r="164" spans="1:45" x14ac:dyDescent="0.25">
      <c r="A164" s="150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</row>
    <row r="165" spans="1:45" x14ac:dyDescent="0.25">
      <c r="A165" s="150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</row>
    <row r="166" spans="1:45" x14ac:dyDescent="0.25">
      <c r="A166" s="150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</row>
    <row r="167" spans="1:45" x14ac:dyDescent="0.25">
      <c r="A167" s="150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</row>
    <row r="168" spans="1:45" x14ac:dyDescent="0.25">
      <c r="A168" s="150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</row>
    <row r="169" spans="1:45" x14ac:dyDescent="0.25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</row>
    <row r="170" spans="1:45" x14ac:dyDescent="0.25">
      <c r="A170" s="150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</row>
    <row r="171" spans="1:45" x14ac:dyDescent="0.25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</row>
    <row r="172" spans="1:45" x14ac:dyDescent="0.25">
      <c r="A172" s="150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</row>
    <row r="173" spans="1:45" x14ac:dyDescent="0.25">
      <c r="A173" s="150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</row>
    <row r="174" spans="1:45" x14ac:dyDescent="0.25">
      <c r="A174" s="150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</row>
    <row r="175" spans="1:45" x14ac:dyDescent="0.25">
      <c r="A175" s="150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</row>
    <row r="176" spans="1:45" x14ac:dyDescent="0.25">
      <c r="A176" s="150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</row>
    <row r="177" spans="1:45" x14ac:dyDescent="0.25">
      <c r="A177" s="150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</row>
    <row r="178" spans="1:45" x14ac:dyDescent="0.25">
      <c r="A178" s="150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</row>
    <row r="179" spans="1:45" x14ac:dyDescent="0.25">
      <c r="A179" s="150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</row>
    <row r="180" spans="1:45" x14ac:dyDescent="0.25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</row>
    <row r="181" spans="1:45" x14ac:dyDescent="0.25">
      <c r="A181" s="150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</row>
    <row r="182" spans="1:45" x14ac:dyDescent="0.25">
      <c r="A182" s="150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</row>
    <row r="183" spans="1:45" x14ac:dyDescent="0.25">
      <c r="A183" s="150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</row>
    <row r="184" spans="1:45" x14ac:dyDescent="0.25">
      <c r="A184" s="150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</row>
    <row r="185" spans="1:45" x14ac:dyDescent="0.25">
      <c r="A185" s="150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</row>
    <row r="186" spans="1:45" x14ac:dyDescent="0.25">
      <c r="A186" s="150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</row>
    <row r="187" spans="1:45" x14ac:dyDescent="0.25">
      <c r="A187" s="150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</row>
    <row r="188" spans="1:45" x14ac:dyDescent="0.25">
      <c r="A188" s="150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</row>
    <row r="189" spans="1:45" x14ac:dyDescent="0.25">
      <c r="A189" s="150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</row>
    <row r="190" spans="1:45" x14ac:dyDescent="0.25">
      <c r="A190" s="150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</row>
    <row r="191" spans="1:45" x14ac:dyDescent="0.25">
      <c r="A191" s="150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</row>
    <row r="192" spans="1:45" x14ac:dyDescent="0.25">
      <c r="A192" s="150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</row>
    <row r="193" spans="1:45" x14ac:dyDescent="0.25">
      <c r="A193" s="150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</row>
    <row r="194" spans="1:45" x14ac:dyDescent="0.25">
      <c r="A194" s="150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</row>
    <row r="195" spans="1:45" x14ac:dyDescent="0.25">
      <c r="A195" s="150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</row>
    <row r="196" spans="1:45" x14ac:dyDescent="0.25">
      <c r="A196" s="150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</row>
    <row r="197" spans="1:45" x14ac:dyDescent="0.25">
      <c r="A197" s="150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</row>
    <row r="198" spans="1:45" x14ac:dyDescent="0.25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</row>
    <row r="199" spans="1:45" x14ac:dyDescent="0.25">
      <c r="A199" s="150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/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</row>
    <row r="200" spans="1:45" x14ac:dyDescent="0.25">
      <c r="A200" s="150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</row>
    <row r="201" spans="1:45" x14ac:dyDescent="0.25">
      <c r="A201" s="150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</row>
    <row r="202" spans="1:45" x14ac:dyDescent="0.25">
      <c r="A202" s="150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</row>
    <row r="203" spans="1:45" x14ac:dyDescent="0.25">
      <c r="A203" s="150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</row>
    <row r="204" spans="1:45" x14ac:dyDescent="0.25">
      <c r="A204" s="150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</row>
    <row r="205" spans="1:45" x14ac:dyDescent="0.25">
      <c r="A205" s="150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</row>
    <row r="206" spans="1:45" x14ac:dyDescent="0.25">
      <c r="A206" s="150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</row>
    <row r="207" spans="1:45" x14ac:dyDescent="0.25">
      <c r="A207" s="150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</row>
  </sheetData>
  <sheetProtection password="CEE2" sheet="1" insertRows="0"/>
  <conditionalFormatting sqref="F23:AR34 F1:AR9 F14:AR21">
    <cfRule type="expression" dxfId="24" priority="3">
      <formula>F$3=0</formula>
    </cfRule>
  </conditionalFormatting>
  <conditionalFormatting sqref="F22:AR22">
    <cfRule type="expression" dxfId="23" priority="2">
      <formula>F$3=0</formula>
    </cfRule>
  </conditionalFormatting>
  <conditionalFormatting sqref="F10:AR13">
    <cfRule type="expression" dxfId="22" priority="1">
      <formula>F$3=0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43"/>
  <sheetViews>
    <sheetView showGridLines="0" zoomScale="80" zoomScaleNormal="80" workbookViewId="0">
      <pane ySplit="1" topLeftCell="A2" activePane="bottomLeft" state="frozen"/>
      <selection activeCell="K32" sqref="K32"/>
      <selection pane="bottomLeft" activeCell="B28" sqref="B28"/>
    </sheetView>
  </sheetViews>
  <sheetFormatPr defaultColWidth="0" defaultRowHeight="15" x14ac:dyDescent="0.25"/>
  <cols>
    <col min="1" max="1" width="3" style="123" customWidth="1"/>
    <col min="2" max="2" width="57.140625" style="123" customWidth="1"/>
    <col min="3" max="3" width="10.7109375" style="123" bestFit="1" customWidth="1"/>
    <col min="4" max="4" width="18.5703125" style="123" customWidth="1"/>
    <col min="5" max="5" width="3.28515625" style="123" customWidth="1"/>
    <col min="6" max="25" width="10.42578125" style="123" customWidth="1"/>
    <col min="26" max="44" width="9.140625" style="123" customWidth="1"/>
    <col min="45" max="45" width="3.42578125" style="123" customWidth="1"/>
    <col min="46" max="16384" width="9.140625" style="123" hidden="1"/>
  </cols>
  <sheetData>
    <row r="1" spans="1:45" s="3" customFormat="1" x14ac:dyDescent="0.25">
      <c r="B1" s="54" t="s">
        <v>175</v>
      </c>
      <c r="C1" s="55"/>
      <c r="D1" s="55"/>
      <c r="E1" s="56"/>
      <c r="F1" s="57">
        <f>'Investment Scenario'!E12</f>
        <v>0</v>
      </c>
      <c r="G1" s="57">
        <f>'Investment Scenario'!F12</f>
        <v>1</v>
      </c>
      <c r="H1" s="57">
        <f>'Investment Scenario'!G12</f>
        <v>2</v>
      </c>
      <c r="I1" s="57">
        <f>'Investment Scenario'!H12</f>
        <v>3</v>
      </c>
      <c r="J1" s="57">
        <f>'Investment Scenario'!I12</f>
        <v>4</v>
      </c>
      <c r="K1" s="57">
        <f>'Investment Scenario'!J12</f>
        <v>5</v>
      </c>
      <c r="L1" s="57">
        <f>'Investment Scenario'!K12</f>
        <v>6</v>
      </c>
      <c r="M1" s="57">
        <f>'Investment Scenario'!L12</f>
        <v>7</v>
      </c>
      <c r="N1" s="57">
        <f>'Investment Scenario'!M12</f>
        <v>8</v>
      </c>
      <c r="O1" s="57">
        <f>'Investment Scenario'!N12</f>
        <v>9</v>
      </c>
      <c r="P1" s="57">
        <f>'Investment Scenario'!O12</f>
        <v>10</v>
      </c>
      <c r="Q1" s="57">
        <f>'Investment Scenario'!P12</f>
        <v>11</v>
      </c>
      <c r="R1" s="57">
        <f>'Investment Scenario'!Q12</f>
        <v>12</v>
      </c>
      <c r="S1" s="57">
        <f>'Investment Scenario'!R12</f>
        <v>13</v>
      </c>
      <c r="T1" s="57">
        <f>'Investment Scenario'!S12</f>
        <v>14</v>
      </c>
      <c r="U1" s="57">
        <f>'Investment Scenario'!T12</f>
        <v>15</v>
      </c>
      <c r="V1" s="57">
        <f>'Investment Scenario'!U12</f>
        <v>16</v>
      </c>
      <c r="W1" s="57">
        <f>'Investment Scenario'!V12</f>
        <v>17</v>
      </c>
      <c r="X1" s="57">
        <f>'Investment Scenario'!W12</f>
        <v>18</v>
      </c>
      <c r="Y1" s="57">
        <f>'Investment Scenario'!X12</f>
        <v>19</v>
      </c>
      <c r="Z1" s="57">
        <f>'Investment Scenario'!Y12</f>
        <v>20</v>
      </c>
      <c r="AA1" s="57">
        <f>'Investment Scenario'!Z12</f>
        <v>21</v>
      </c>
      <c r="AB1" s="57">
        <f>'Investment Scenario'!AA12</f>
        <v>22</v>
      </c>
      <c r="AC1" s="57">
        <f>'Investment Scenario'!AB12</f>
        <v>23</v>
      </c>
      <c r="AD1" s="57">
        <f>'Investment Scenario'!AC12</f>
        <v>24</v>
      </c>
      <c r="AE1" s="57">
        <f>'Investment Scenario'!AD12</f>
        <v>25</v>
      </c>
      <c r="AF1" s="57">
        <f>'Investment Scenario'!AE12</f>
        <v>26</v>
      </c>
      <c r="AG1" s="57">
        <f>'Investment Scenario'!AF12</f>
        <v>27</v>
      </c>
      <c r="AH1" s="57">
        <f>'Investment Scenario'!AG12</f>
        <v>28</v>
      </c>
      <c r="AI1" s="57">
        <f>'Investment Scenario'!AH12</f>
        <v>29</v>
      </c>
      <c r="AJ1" s="57">
        <f>'Investment Scenario'!AI12</f>
        <v>30</v>
      </c>
      <c r="AK1" s="57">
        <f>'Investment Scenario'!AJ12</f>
        <v>31</v>
      </c>
      <c r="AL1" s="57">
        <f>'Investment Scenario'!AK12</f>
        <v>32</v>
      </c>
      <c r="AM1" s="57">
        <f>'Investment Scenario'!AL12</f>
        <v>33</v>
      </c>
      <c r="AN1" s="57">
        <f>'Investment Scenario'!AM12</f>
        <v>34</v>
      </c>
      <c r="AO1" s="57">
        <f>'Investment Scenario'!AN12</f>
        <v>35</v>
      </c>
      <c r="AP1" s="57">
        <f>'Investment Scenario'!AO12</f>
        <v>36</v>
      </c>
      <c r="AQ1" s="57">
        <f>'Investment Scenario'!AP12</f>
        <v>37</v>
      </c>
      <c r="AR1" s="57">
        <f>'Investment Scenario'!AQ12</f>
        <v>38</v>
      </c>
    </row>
    <row r="2" spans="1:45" s="3" customFormat="1" x14ac:dyDescent="0.25">
      <c r="B2" s="58"/>
      <c r="C2" s="59"/>
      <c r="D2" s="59"/>
      <c r="E2" s="13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5" s="3" customFormat="1" x14ac:dyDescent="0.25">
      <c r="A3" s="59"/>
      <c r="B3" s="61" t="s">
        <v>5</v>
      </c>
      <c r="C3" s="62" t="s">
        <v>176</v>
      </c>
      <c r="D3" s="63"/>
      <c r="E3" s="64"/>
      <c r="F3" s="5"/>
      <c r="G3" s="5">
        <f>'Investment Scenario'!F14</f>
        <v>0</v>
      </c>
      <c r="H3" s="5">
        <f>'Investment Scenario'!G14</f>
        <v>0</v>
      </c>
      <c r="I3" s="5">
        <f>'Investment Scenario'!H14</f>
        <v>0</v>
      </c>
      <c r="J3" s="5">
        <f>'Investment Scenario'!I14</f>
        <v>0</v>
      </c>
      <c r="K3" s="5">
        <f>'Investment Scenario'!J14</f>
        <v>0</v>
      </c>
      <c r="L3" s="5">
        <f>'Investment Scenario'!K14</f>
        <v>0</v>
      </c>
      <c r="M3" s="5">
        <f>'Investment Scenario'!L14</f>
        <v>0</v>
      </c>
      <c r="N3" s="5">
        <f>'Investment Scenario'!M14</f>
        <v>0</v>
      </c>
      <c r="O3" s="5">
        <f>'Investment Scenario'!N14</f>
        <v>0</v>
      </c>
      <c r="P3" s="5">
        <f>'Investment Scenario'!O14</f>
        <v>0</v>
      </c>
      <c r="Q3" s="5">
        <f>'Investment Scenario'!P14</f>
        <v>0</v>
      </c>
      <c r="R3" s="5">
        <f>'Investment Scenario'!Q14</f>
        <v>0</v>
      </c>
      <c r="S3" s="5">
        <f>'Investment Scenario'!R14</f>
        <v>0</v>
      </c>
      <c r="T3" s="5">
        <f>'Investment Scenario'!S14</f>
        <v>0</v>
      </c>
      <c r="U3" s="5">
        <f>'Investment Scenario'!T14</f>
        <v>0</v>
      </c>
      <c r="V3" s="5">
        <f>'Investment Scenario'!U14</f>
        <v>0</v>
      </c>
      <c r="W3" s="5">
        <f>'Investment Scenario'!V14</f>
        <v>0</v>
      </c>
      <c r="X3" s="5">
        <f>'Investment Scenario'!W14</f>
        <v>0</v>
      </c>
      <c r="Y3" s="5">
        <f>'Investment Scenario'!X14</f>
        <v>0</v>
      </c>
      <c r="Z3" s="5">
        <f>'Investment Scenario'!Y14</f>
        <v>0</v>
      </c>
      <c r="AA3" s="5">
        <f>'Investment Scenario'!Z14</f>
        <v>0</v>
      </c>
      <c r="AB3" s="5">
        <f>'Investment Scenario'!AA14</f>
        <v>0</v>
      </c>
      <c r="AC3" s="5">
        <f>'Investment Scenario'!AB14</f>
        <v>0</v>
      </c>
      <c r="AD3" s="5">
        <f>'Investment Scenario'!AC14</f>
        <v>0</v>
      </c>
      <c r="AE3" s="5">
        <f>'Investment Scenario'!AD14</f>
        <v>0</v>
      </c>
      <c r="AF3" s="5">
        <f>'Investment Scenario'!AE14</f>
        <v>0</v>
      </c>
      <c r="AG3" s="5">
        <f>'Investment Scenario'!AF14</f>
        <v>0</v>
      </c>
      <c r="AH3" s="5">
        <f>'Investment Scenario'!AG14</f>
        <v>0</v>
      </c>
      <c r="AI3" s="5">
        <f>'Investment Scenario'!AH14</f>
        <v>0</v>
      </c>
      <c r="AJ3" s="5">
        <f>'Investment Scenario'!AI14</f>
        <v>0</v>
      </c>
      <c r="AK3" s="5">
        <f>'Investment Scenario'!AJ14</f>
        <v>0</v>
      </c>
      <c r="AL3" s="5">
        <f>'Investment Scenario'!AK14</f>
        <v>0</v>
      </c>
      <c r="AM3" s="5">
        <f>'Investment Scenario'!AL14</f>
        <v>0</v>
      </c>
      <c r="AN3" s="5">
        <f>'Investment Scenario'!AM14</f>
        <v>0</v>
      </c>
      <c r="AO3" s="5">
        <f>'Investment Scenario'!AN14</f>
        <v>0</v>
      </c>
      <c r="AP3" s="5">
        <f>'Investment Scenario'!AO14</f>
        <v>0</v>
      </c>
      <c r="AQ3" s="5">
        <f>'Investment Scenario'!AP14</f>
        <v>0</v>
      </c>
      <c r="AR3" s="5">
        <f>'Investment Scenario'!AQ14</f>
        <v>0</v>
      </c>
      <c r="AS3" s="40"/>
    </row>
    <row r="4" spans="1:45" s="10" customFormat="1" x14ac:dyDescent="0.25">
      <c r="A4" s="13"/>
      <c r="B4" s="13"/>
      <c r="C4" s="13"/>
      <c r="D4" s="13"/>
      <c r="E4" s="13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45" s="3" customFormat="1" x14ac:dyDescent="0.25">
      <c r="A5" s="59"/>
      <c r="B5" s="63" t="s">
        <v>7</v>
      </c>
      <c r="C5" s="62" t="s">
        <v>8</v>
      </c>
      <c r="D5" s="63"/>
      <c r="E5" s="64"/>
      <c r="F5" s="5" t="str">
        <f>IF(F$3&gt;0,F6*3.6,"")</f>
        <v/>
      </c>
      <c r="G5" s="5" t="str">
        <f t="shared" ref="G5:J5" si="0">IF(G$3&gt;0,G6*3.6,"")</f>
        <v/>
      </c>
      <c r="H5" s="5" t="str">
        <f t="shared" si="0"/>
        <v/>
      </c>
      <c r="I5" s="5" t="str">
        <f t="shared" si="0"/>
        <v/>
      </c>
      <c r="J5" s="5" t="str">
        <f t="shared" si="0"/>
        <v/>
      </c>
      <c r="K5" s="5" t="str">
        <f>IF(K$3&gt;0,K6*3.6,"")</f>
        <v/>
      </c>
      <c r="L5" s="5" t="str">
        <f t="shared" ref="L5:AR5" si="1">IF(L$3&gt;0,L6*3.6,"")</f>
        <v/>
      </c>
      <c r="M5" s="5" t="str">
        <f t="shared" si="1"/>
        <v/>
      </c>
      <c r="N5" s="5" t="str">
        <f t="shared" si="1"/>
        <v/>
      </c>
      <c r="O5" s="5" t="str">
        <f t="shared" si="1"/>
        <v/>
      </c>
      <c r="P5" s="5" t="str">
        <f t="shared" si="1"/>
        <v/>
      </c>
      <c r="Q5" s="5" t="str">
        <f t="shared" si="1"/>
        <v/>
      </c>
      <c r="R5" s="5" t="str">
        <f t="shared" si="1"/>
        <v/>
      </c>
      <c r="S5" s="5" t="str">
        <f t="shared" si="1"/>
        <v/>
      </c>
      <c r="T5" s="5" t="str">
        <f t="shared" si="1"/>
        <v/>
      </c>
      <c r="U5" s="5" t="str">
        <f t="shared" si="1"/>
        <v/>
      </c>
      <c r="V5" s="5" t="str">
        <f t="shared" si="1"/>
        <v/>
      </c>
      <c r="W5" s="5" t="str">
        <f t="shared" si="1"/>
        <v/>
      </c>
      <c r="X5" s="5" t="str">
        <f t="shared" si="1"/>
        <v/>
      </c>
      <c r="Y5" s="5" t="str">
        <f t="shared" si="1"/>
        <v/>
      </c>
      <c r="Z5" s="5" t="str">
        <f t="shared" si="1"/>
        <v/>
      </c>
      <c r="AA5" s="5" t="str">
        <f t="shared" si="1"/>
        <v/>
      </c>
      <c r="AB5" s="5" t="str">
        <f t="shared" si="1"/>
        <v/>
      </c>
      <c r="AC5" s="5" t="str">
        <f t="shared" si="1"/>
        <v/>
      </c>
      <c r="AD5" s="5" t="str">
        <f t="shared" si="1"/>
        <v/>
      </c>
      <c r="AE5" s="5" t="str">
        <f t="shared" si="1"/>
        <v/>
      </c>
      <c r="AF5" s="5" t="str">
        <f t="shared" si="1"/>
        <v/>
      </c>
      <c r="AG5" s="5" t="str">
        <f t="shared" si="1"/>
        <v/>
      </c>
      <c r="AH5" s="5" t="str">
        <f t="shared" si="1"/>
        <v/>
      </c>
      <c r="AI5" s="5" t="str">
        <f t="shared" si="1"/>
        <v/>
      </c>
      <c r="AJ5" s="5" t="str">
        <f t="shared" si="1"/>
        <v/>
      </c>
      <c r="AK5" s="5" t="str">
        <f t="shared" si="1"/>
        <v/>
      </c>
      <c r="AL5" s="5" t="str">
        <f t="shared" si="1"/>
        <v/>
      </c>
      <c r="AM5" s="5" t="str">
        <f t="shared" si="1"/>
        <v/>
      </c>
      <c r="AN5" s="5" t="str">
        <f t="shared" si="1"/>
        <v/>
      </c>
      <c r="AO5" s="5" t="str">
        <f t="shared" si="1"/>
        <v/>
      </c>
      <c r="AP5" s="5" t="str">
        <f t="shared" si="1"/>
        <v/>
      </c>
      <c r="AQ5" s="5" t="str">
        <f t="shared" si="1"/>
        <v/>
      </c>
      <c r="AR5" s="5" t="str">
        <f t="shared" si="1"/>
        <v/>
      </c>
      <c r="AS5" s="40"/>
    </row>
    <row r="6" spans="1:45" s="3" customFormat="1" x14ac:dyDescent="0.25">
      <c r="B6" s="3" t="s">
        <v>7</v>
      </c>
      <c r="C6" s="65" t="s">
        <v>9</v>
      </c>
      <c r="D6" s="66"/>
      <c r="E6" s="67"/>
      <c r="F6" s="4" t="str">
        <f>IF(F$3&gt;0,'Counterfactual scenario'!$B$31,"")</f>
        <v/>
      </c>
      <c r="G6" s="4" t="str">
        <f>IF(G$3&gt;0,'Counterfactual scenario'!$B$31,"")</f>
        <v/>
      </c>
      <c r="H6" s="4" t="str">
        <f>IF(H$3&gt;0,'Counterfactual scenario'!$B$31,"")</f>
        <v/>
      </c>
      <c r="I6" s="4" t="str">
        <f>IF(I$3&gt;0,'Counterfactual scenario'!$B$31,"")</f>
        <v/>
      </c>
      <c r="J6" s="4" t="str">
        <f>IF(J$3&gt;0,'Counterfactual scenario'!$B$31,"")</f>
        <v/>
      </c>
      <c r="K6" s="4" t="str">
        <f>IF(K$3&gt;0,'Counterfactual scenario'!$B$31,"")</f>
        <v/>
      </c>
      <c r="L6" s="4" t="str">
        <f>IF(L$3&gt;0,'Counterfactual scenario'!$B$31,"")</f>
        <v/>
      </c>
      <c r="M6" s="4" t="str">
        <f>IF(M$3&gt;0,'Counterfactual scenario'!$B$31,"")</f>
        <v/>
      </c>
      <c r="N6" s="4" t="str">
        <f>IF(N$3&gt;0,'Counterfactual scenario'!$B$31,"")</f>
        <v/>
      </c>
      <c r="O6" s="4" t="str">
        <f>IF(O$3&gt;0,'Counterfactual scenario'!$B$31,"")</f>
        <v/>
      </c>
      <c r="P6" s="4" t="str">
        <f>IF(P$3&gt;0,'Counterfactual scenario'!$B$31,"")</f>
        <v/>
      </c>
      <c r="Q6" s="4" t="str">
        <f>IF(Q$3&gt;0,'Counterfactual scenario'!$B$31,"")</f>
        <v/>
      </c>
      <c r="R6" s="4" t="str">
        <f>IF(R$3&gt;0,'Counterfactual scenario'!$B$31,"")</f>
        <v/>
      </c>
      <c r="S6" s="4" t="str">
        <f>IF(S$3&gt;0,'Counterfactual scenario'!$B$31,"")</f>
        <v/>
      </c>
      <c r="T6" s="4" t="str">
        <f>IF(T$3&gt;0,'Counterfactual scenario'!$B$31,"")</f>
        <v/>
      </c>
      <c r="U6" s="4" t="str">
        <f>IF(U$3&gt;0,'Counterfactual scenario'!$B$31,"")</f>
        <v/>
      </c>
      <c r="V6" s="4" t="str">
        <f>IF(V$3&gt;0,'Counterfactual scenario'!$B$31,"")</f>
        <v/>
      </c>
      <c r="W6" s="4" t="str">
        <f>IF(W$3&gt;0,'Counterfactual scenario'!$B$31,"")</f>
        <v/>
      </c>
      <c r="X6" s="4" t="str">
        <f>IF(X$3&gt;0,'Counterfactual scenario'!$B$31,"")</f>
        <v/>
      </c>
      <c r="Y6" s="4" t="str">
        <f>IF(Y$3&gt;0,'Counterfactual scenario'!$B$31,"")</f>
        <v/>
      </c>
      <c r="Z6" s="4" t="str">
        <f>IF(Z$3&gt;0,'Counterfactual scenario'!$B$31,"")</f>
        <v/>
      </c>
      <c r="AA6" s="4" t="str">
        <f>IF(AA$3&gt;0,'Counterfactual scenario'!$B$31,"")</f>
        <v/>
      </c>
      <c r="AB6" s="4" t="str">
        <f>IF(AB$3&gt;0,'Counterfactual scenario'!$B$31,"")</f>
        <v/>
      </c>
      <c r="AC6" s="4" t="str">
        <f>IF(AC$3&gt;0,'Counterfactual scenario'!$B$31,"")</f>
        <v/>
      </c>
      <c r="AD6" s="4" t="str">
        <f>IF(AD$3&gt;0,'Counterfactual scenario'!$B$31,"")</f>
        <v/>
      </c>
      <c r="AE6" s="4" t="str">
        <f>IF(AE$3&gt;0,'Counterfactual scenario'!$B$31,"")</f>
        <v/>
      </c>
      <c r="AF6" s="4" t="str">
        <f>IF(AF$3&gt;0,'Counterfactual scenario'!$B$31,"")</f>
        <v/>
      </c>
      <c r="AG6" s="4" t="str">
        <f>IF(AG$3&gt;0,'Counterfactual scenario'!$B$31,"")</f>
        <v/>
      </c>
      <c r="AH6" s="4" t="str">
        <f>IF(AH$3&gt;0,'Counterfactual scenario'!$B$31,"")</f>
        <v/>
      </c>
      <c r="AI6" s="4" t="str">
        <f>IF(AI$3&gt;0,'Counterfactual scenario'!$B$31,"")</f>
        <v/>
      </c>
      <c r="AJ6" s="4" t="str">
        <f>IF(AJ$3&gt;0,'Counterfactual scenario'!$B$31,"")</f>
        <v/>
      </c>
      <c r="AK6" s="4" t="str">
        <f>IF(AK$3&gt;0,'Counterfactual scenario'!$B$31,"")</f>
        <v/>
      </c>
      <c r="AL6" s="4" t="str">
        <f>IF(AL$3&gt;0,'Counterfactual scenario'!$B$31,"")</f>
        <v/>
      </c>
      <c r="AM6" s="4" t="str">
        <f>IF(AM$3&gt;0,'Counterfactual scenario'!$B$31,"")</f>
        <v/>
      </c>
      <c r="AN6" s="4" t="str">
        <f>IF(AN$3&gt;0,'Counterfactual scenario'!$B$31,"")</f>
        <v/>
      </c>
      <c r="AO6" s="4" t="str">
        <f>IF(AO$3&gt;0,'Counterfactual scenario'!$B$31,"")</f>
        <v/>
      </c>
      <c r="AP6" s="4" t="str">
        <f>IF(AP$3&gt;0,'Counterfactual scenario'!$B$31,"")</f>
        <v/>
      </c>
      <c r="AQ6" s="4" t="str">
        <f>IF(AQ$3&gt;0,'Counterfactual scenario'!$B$31,"")</f>
        <v/>
      </c>
      <c r="AR6" s="4" t="str">
        <f>IF(AR$3&gt;0,'Counterfactual scenario'!$B$31,"")</f>
        <v/>
      </c>
    </row>
    <row r="7" spans="1:45" s="3" customFormat="1" x14ac:dyDescent="0.25">
      <c r="B7" s="3" t="s">
        <v>10</v>
      </c>
      <c r="C7" s="65" t="s">
        <v>9</v>
      </c>
      <c r="D7" s="66"/>
      <c r="E7" s="67"/>
      <c r="F7" s="4" t="str">
        <f>IF(F$3&gt;0,'Counterfactual scenario'!$B$32,"")</f>
        <v/>
      </c>
      <c r="G7" s="4" t="str">
        <f>IF(G$3&gt;0,'Counterfactual scenario'!$B$32,"")</f>
        <v/>
      </c>
      <c r="H7" s="4" t="str">
        <f>IF(H$3&gt;0,'Counterfactual scenario'!$B$32,"")</f>
        <v/>
      </c>
      <c r="I7" s="4" t="str">
        <f>IF(I$3&gt;0,'Counterfactual scenario'!$B$32,"")</f>
        <v/>
      </c>
      <c r="J7" s="4" t="str">
        <f>IF(J$3&gt;0,'Counterfactual scenario'!$B$32,"")</f>
        <v/>
      </c>
      <c r="K7" s="4" t="str">
        <f>IF(K$3&gt;0,'Counterfactual scenario'!$B$32,"")</f>
        <v/>
      </c>
      <c r="L7" s="4" t="str">
        <f>IF(L$3&gt;0,'Counterfactual scenario'!$B$32,"")</f>
        <v/>
      </c>
      <c r="M7" s="4" t="str">
        <f>IF(M$3&gt;0,'Counterfactual scenario'!$B$32,"")</f>
        <v/>
      </c>
      <c r="N7" s="4" t="str">
        <f>IF(N$3&gt;0,'Counterfactual scenario'!$B$32,"")</f>
        <v/>
      </c>
      <c r="O7" s="4" t="str">
        <f>IF(O$3&gt;0,'Counterfactual scenario'!$B$32,"")</f>
        <v/>
      </c>
      <c r="P7" s="4" t="str">
        <f>IF(P$3&gt;0,'Counterfactual scenario'!$B$32,"")</f>
        <v/>
      </c>
      <c r="Q7" s="4" t="str">
        <f>IF(Q$3&gt;0,'Counterfactual scenario'!$B$32,"")</f>
        <v/>
      </c>
      <c r="R7" s="4" t="str">
        <f>IF(R$3&gt;0,'Counterfactual scenario'!$B$32,"")</f>
        <v/>
      </c>
      <c r="S7" s="4" t="str">
        <f>IF(S$3&gt;0,'Counterfactual scenario'!$B$32,"")</f>
        <v/>
      </c>
      <c r="T7" s="4" t="str">
        <f>IF(T$3&gt;0,'Counterfactual scenario'!$B$32,"")</f>
        <v/>
      </c>
      <c r="U7" s="4" t="str">
        <f>IF(U$3&gt;0,'Counterfactual scenario'!$B$32,"")</f>
        <v/>
      </c>
      <c r="V7" s="4" t="str">
        <f>IF(V$3&gt;0,'Counterfactual scenario'!$B$32,"")</f>
        <v/>
      </c>
      <c r="W7" s="4" t="str">
        <f>IF(W$3&gt;0,'Counterfactual scenario'!$B$32,"")</f>
        <v/>
      </c>
      <c r="X7" s="4" t="str">
        <f>IF(X$3&gt;0,'Counterfactual scenario'!$B$32,"")</f>
        <v/>
      </c>
      <c r="Y7" s="4" t="str">
        <f>IF(Y$3&gt;0,'Counterfactual scenario'!$B$32,"")</f>
        <v/>
      </c>
      <c r="Z7" s="4" t="str">
        <f>IF(Z$3&gt;0,'Counterfactual scenario'!$B$32,"")</f>
        <v/>
      </c>
      <c r="AA7" s="4" t="str">
        <f>IF(AA$3&gt;0,'Counterfactual scenario'!$B$32,"")</f>
        <v/>
      </c>
      <c r="AB7" s="4" t="str">
        <f>IF(AB$3&gt;0,'Counterfactual scenario'!$B$32,"")</f>
        <v/>
      </c>
      <c r="AC7" s="4" t="str">
        <f>IF(AC$3&gt;0,'Counterfactual scenario'!$B$32,"")</f>
        <v/>
      </c>
      <c r="AD7" s="4" t="str">
        <f>IF(AD$3&gt;0,'Counterfactual scenario'!$B$32,"")</f>
        <v/>
      </c>
      <c r="AE7" s="4" t="str">
        <f>IF(AE$3&gt;0,'Counterfactual scenario'!$B$32,"")</f>
        <v/>
      </c>
      <c r="AF7" s="4" t="str">
        <f>IF(AF$3&gt;0,'Counterfactual scenario'!$B$32,"")</f>
        <v/>
      </c>
      <c r="AG7" s="4" t="str">
        <f>IF(AG$3&gt;0,'Counterfactual scenario'!$B$32,"")</f>
        <v/>
      </c>
      <c r="AH7" s="4" t="str">
        <f>IF(AH$3&gt;0,'Counterfactual scenario'!$B$32,"")</f>
        <v/>
      </c>
      <c r="AI7" s="4" t="str">
        <f>IF(AI$3&gt;0,'Counterfactual scenario'!$B$32,"")</f>
        <v/>
      </c>
      <c r="AJ7" s="4" t="str">
        <f>IF(AJ$3&gt;0,'Counterfactual scenario'!$B$32,"")</f>
        <v/>
      </c>
      <c r="AK7" s="4" t="str">
        <f>IF(AK$3&gt;0,'Counterfactual scenario'!$B$32,"")</f>
        <v/>
      </c>
      <c r="AL7" s="4" t="str">
        <f>IF(AL$3&gt;0,'Counterfactual scenario'!$B$32,"")</f>
        <v/>
      </c>
      <c r="AM7" s="4" t="str">
        <f>IF(AM$3&gt;0,'Counterfactual scenario'!$B$32,"")</f>
        <v/>
      </c>
      <c r="AN7" s="4" t="str">
        <f>IF(AN$3&gt;0,'Counterfactual scenario'!$B$32,"")</f>
        <v/>
      </c>
      <c r="AO7" s="4" t="str">
        <f>IF(AO$3&gt;0,'Counterfactual scenario'!$B$32,"")</f>
        <v/>
      </c>
      <c r="AP7" s="4" t="str">
        <f>IF(AP$3&gt;0,'Counterfactual scenario'!$B$32,"")</f>
        <v/>
      </c>
      <c r="AQ7" s="4" t="str">
        <f>IF(AQ$3&gt;0,'Counterfactual scenario'!$B$32,"")</f>
        <v/>
      </c>
      <c r="AR7" s="4" t="str">
        <f>IF(AR$3&gt;0,'Counterfactual scenario'!$B$32,"")</f>
        <v/>
      </c>
    </row>
    <row r="8" spans="1:45" s="3" customFormat="1" x14ac:dyDescent="0.25">
      <c r="A8" s="59"/>
      <c r="B8" s="63" t="s">
        <v>11</v>
      </c>
      <c r="C8" s="61" t="s">
        <v>195</v>
      </c>
      <c r="D8" s="63"/>
      <c r="E8" s="64"/>
      <c r="F8" s="5" t="str">
        <f>IF(F$3&gt;0,+F7+F6,"")</f>
        <v/>
      </c>
      <c r="G8" s="5" t="str">
        <f t="shared" ref="G8:J8" si="2">IF(G$3&gt;0,+G7+G6,"")</f>
        <v/>
      </c>
      <c r="H8" s="5" t="str">
        <f t="shared" si="2"/>
        <v/>
      </c>
      <c r="I8" s="5" t="str">
        <f t="shared" si="2"/>
        <v/>
      </c>
      <c r="J8" s="5" t="str">
        <f t="shared" si="2"/>
        <v/>
      </c>
      <c r="K8" s="5" t="str">
        <f>IF(K$3&gt;0,+K7+K6,"")</f>
        <v/>
      </c>
      <c r="L8" s="5" t="str">
        <f t="shared" ref="L8:AR8" si="3">IF(L$3&gt;0,+L7+L6,"")</f>
        <v/>
      </c>
      <c r="M8" s="5" t="str">
        <f t="shared" si="3"/>
        <v/>
      </c>
      <c r="N8" s="5" t="str">
        <f t="shared" si="3"/>
        <v/>
      </c>
      <c r="O8" s="5" t="str">
        <f t="shared" si="3"/>
        <v/>
      </c>
      <c r="P8" s="5" t="str">
        <f t="shared" si="3"/>
        <v/>
      </c>
      <c r="Q8" s="5" t="str">
        <f t="shared" si="3"/>
        <v/>
      </c>
      <c r="R8" s="5" t="str">
        <f t="shared" si="3"/>
        <v/>
      </c>
      <c r="S8" s="5" t="str">
        <f t="shared" si="3"/>
        <v/>
      </c>
      <c r="T8" s="5" t="str">
        <f t="shared" si="3"/>
        <v/>
      </c>
      <c r="U8" s="5" t="str">
        <f t="shared" si="3"/>
        <v/>
      </c>
      <c r="V8" s="5" t="str">
        <f t="shared" si="3"/>
        <v/>
      </c>
      <c r="W8" s="5" t="str">
        <f t="shared" si="3"/>
        <v/>
      </c>
      <c r="X8" s="5" t="str">
        <f t="shared" si="3"/>
        <v/>
      </c>
      <c r="Y8" s="5" t="str">
        <f t="shared" si="3"/>
        <v/>
      </c>
      <c r="Z8" s="5" t="str">
        <f t="shared" si="3"/>
        <v/>
      </c>
      <c r="AA8" s="5" t="str">
        <f t="shared" si="3"/>
        <v/>
      </c>
      <c r="AB8" s="5" t="str">
        <f t="shared" si="3"/>
        <v/>
      </c>
      <c r="AC8" s="5" t="str">
        <f t="shared" si="3"/>
        <v/>
      </c>
      <c r="AD8" s="5" t="str">
        <f t="shared" si="3"/>
        <v/>
      </c>
      <c r="AE8" s="5" t="str">
        <f t="shared" si="3"/>
        <v/>
      </c>
      <c r="AF8" s="5" t="str">
        <f t="shared" si="3"/>
        <v/>
      </c>
      <c r="AG8" s="5" t="str">
        <f t="shared" si="3"/>
        <v/>
      </c>
      <c r="AH8" s="5" t="str">
        <f t="shared" si="3"/>
        <v/>
      </c>
      <c r="AI8" s="5" t="str">
        <f t="shared" si="3"/>
        <v/>
      </c>
      <c r="AJ8" s="5" t="str">
        <f t="shared" si="3"/>
        <v/>
      </c>
      <c r="AK8" s="5" t="str">
        <f t="shared" si="3"/>
        <v/>
      </c>
      <c r="AL8" s="5" t="str">
        <f t="shared" si="3"/>
        <v/>
      </c>
      <c r="AM8" s="5" t="str">
        <f t="shared" si="3"/>
        <v/>
      </c>
      <c r="AN8" s="5" t="str">
        <f t="shared" si="3"/>
        <v/>
      </c>
      <c r="AO8" s="5" t="str">
        <f t="shared" si="3"/>
        <v/>
      </c>
      <c r="AP8" s="5" t="str">
        <f t="shared" si="3"/>
        <v/>
      </c>
      <c r="AQ8" s="5" t="str">
        <f t="shared" si="3"/>
        <v/>
      </c>
      <c r="AR8" s="5" t="str">
        <f t="shared" si="3"/>
        <v/>
      </c>
      <c r="AS8" s="40"/>
    </row>
    <row r="9" spans="1:45" s="10" customFormat="1" x14ac:dyDescent="0.25">
      <c r="F9" s="6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45" s="3" customFormat="1" x14ac:dyDescent="0.25">
      <c r="A10" s="59"/>
      <c r="B10" s="72" t="s">
        <v>12</v>
      </c>
      <c r="C10" s="72" t="s">
        <v>13</v>
      </c>
      <c r="D10" s="63"/>
      <c r="E10" s="64"/>
      <c r="F10" s="75" t="str">
        <f>IF(F$3&gt;0,0.065*(F25/(F25+F26))*(-$D$49)*(1.01^F3)*1000/F5,"")</f>
        <v/>
      </c>
      <c r="G10" s="75" t="str">
        <f t="shared" ref="G10:AQ10" si="4">IF(G$3&gt;0,0.065*(G25/(G25+G26))*(-$D$49)*(1.01^G3)*1000/G5,"")</f>
        <v/>
      </c>
      <c r="H10" s="75" t="str">
        <f t="shared" si="4"/>
        <v/>
      </c>
      <c r="I10" s="75" t="str">
        <f t="shared" si="4"/>
        <v/>
      </c>
      <c r="J10" s="75" t="str">
        <f t="shared" si="4"/>
        <v/>
      </c>
      <c r="K10" s="75" t="str">
        <f t="shared" si="4"/>
        <v/>
      </c>
      <c r="L10" s="75" t="str">
        <f t="shared" si="4"/>
        <v/>
      </c>
      <c r="M10" s="75" t="str">
        <f t="shared" si="4"/>
        <v/>
      </c>
      <c r="N10" s="75" t="str">
        <f t="shared" si="4"/>
        <v/>
      </c>
      <c r="O10" s="75" t="str">
        <f t="shared" si="4"/>
        <v/>
      </c>
      <c r="P10" s="75" t="str">
        <f t="shared" si="4"/>
        <v/>
      </c>
      <c r="Q10" s="75" t="str">
        <f t="shared" si="4"/>
        <v/>
      </c>
      <c r="R10" s="75" t="str">
        <f t="shared" si="4"/>
        <v/>
      </c>
      <c r="S10" s="75" t="str">
        <f t="shared" si="4"/>
        <v/>
      </c>
      <c r="T10" s="75" t="str">
        <f t="shared" si="4"/>
        <v/>
      </c>
      <c r="U10" s="75" t="str">
        <f t="shared" si="4"/>
        <v/>
      </c>
      <c r="V10" s="75" t="str">
        <f t="shared" si="4"/>
        <v/>
      </c>
      <c r="W10" s="75" t="str">
        <f t="shared" si="4"/>
        <v/>
      </c>
      <c r="X10" s="75" t="str">
        <f t="shared" si="4"/>
        <v/>
      </c>
      <c r="Y10" s="75" t="str">
        <f t="shared" si="4"/>
        <v/>
      </c>
      <c r="Z10" s="75" t="str">
        <f t="shared" si="4"/>
        <v/>
      </c>
      <c r="AA10" s="75" t="str">
        <f t="shared" si="4"/>
        <v/>
      </c>
      <c r="AB10" s="75" t="str">
        <f t="shared" si="4"/>
        <v/>
      </c>
      <c r="AC10" s="75" t="str">
        <f t="shared" si="4"/>
        <v/>
      </c>
      <c r="AD10" s="75" t="str">
        <f t="shared" si="4"/>
        <v/>
      </c>
      <c r="AE10" s="75" t="str">
        <f t="shared" si="4"/>
        <v/>
      </c>
      <c r="AF10" s="75" t="str">
        <f t="shared" si="4"/>
        <v/>
      </c>
      <c r="AG10" s="75" t="str">
        <f t="shared" si="4"/>
        <v/>
      </c>
      <c r="AH10" s="75" t="str">
        <f t="shared" si="4"/>
        <v/>
      </c>
      <c r="AI10" s="75" t="str">
        <f t="shared" si="4"/>
        <v/>
      </c>
      <c r="AJ10" s="75" t="str">
        <f t="shared" si="4"/>
        <v/>
      </c>
      <c r="AK10" s="75" t="str">
        <f t="shared" si="4"/>
        <v/>
      </c>
      <c r="AL10" s="75" t="str">
        <f t="shared" si="4"/>
        <v/>
      </c>
      <c r="AM10" s="75" t="str">
        <f t="shared" si="4"/>
        <v/>
      </c>
      <c r="AN10" s="75" t="str">
        <f t="shared" si="4"/>
        <v/>
      </c>
      <c r="AO10" s="75" t="str">
        <f t="shared" si="4"/>
        <v/>
      </c>
      <c r="AP10" s="75" t="str">
        <f t="shared" si="4"/>
        <v/>
      </c>
      <c r="AQ10" s="75" t="str">
        <f t="shared" si="4"/>
        <v/>
      </c>
      <c r="AR10" s="75" t="str">
        <f>IF(AR$3&gt;0,0.065*(AR25/(AR25+AR26))*(-$D$49)*(1.01^AR3)*1000/AR5,"")</f>
        <v/>
      </c>
      <c r="AS10" s="40"/>
    </row>
    <row r="11" spans="1:45" s="3" customFormat="1" x14ac:dyDescent="0.25">
      <c r="A11" s="59"/>
      <c r="B11" s="72" t="s">
        <v>14</v>
      </c>
      <c r="C11" s="72" t="s">
        <v>13</v>
      </c>
      <c r="D11" s="63"/>
      <c r="E11" s="64"/>
      <c r="F11" s="75" t="str">
        <f t="shared" ref="F11:AR11" si="5">IF(F$3&gt;0,1000*(+-F33-F38)*(F6/F8)/F5,"")</f>
        <v/>
      </c>
      <c r="G11" s="75" t="str">
        <f t="shared" si="5"/>
        <v/>
      </c>
      <c r="H11" s="75" t="str">
        <f t="shared" si="5"/>
        <v/>
      </c>
      <c r="I11" s="75" t="str">
        <f t="shared" si="5"/>
        <v/>
      </c>
      <c r="J11" s="75" t="str">
        <f t="shared" si="5"/>
        <v/>
      </c>
      <c r="K11" s="75" t="str">
        <f t="shared" si="5"/>
        <v/>
      </c>
      <c r="L11" s="75" t="str">
        <f t="shared" si="5"/>
        <v/>
      </c>
      <c r="M11" s="75" t="str">
        <f t="shared" si="5"/>
        <v/>
      </c>
      <c r="N11" s="75" t="str">
        <f t="shared" si="5"/>
        <v/>
      </c>
      <c r="O11" s="75" t="str">
        <f t="shared" si="5"/>
        <v/>
      </c>
      <c r="P11" s="75" t="str">
        <f t="shared" si="5"/>
        <v/>
      </c>
      <c r="Q11" s="75" t="str">
        <f t="shared" si="5"/>
        <v/>
      </c>
      <c r="R11" s="75" t="str">
        <f t="shared" si="5"/>
        <v/>
      </c>
      <c r="S11" s="75" t="str">
        <f t="shared" si="5"/>
        <v/>
      </c>
      <c r="T11" s="75" t="str">
        <f t="shared" si="5"/>
        <v/>
      </c>
      <c r="U11" s="75" t="str">
        <f t="shared" si="5"/>
        <v/>
      </c>
      <c r="V11" s="75" t="str">
        <f t="shared" si="5"/>
        <v/>
      </c>
      <c r="W11" s="75" t="str">
        <f t="shared" si="5"/>
        <v/>
      </c>
      <c r="X11" s="75" t="str">
        <f t="shared" si="5"/>
        <v/>
      </c>
      <c r="Y11" s="75" t="str">
        <f t="shared" si="5"/>
        <v/>
      </c>
      <c r="Z11" s="75" t="str">
        <f t="shared" si="5"/>
        <v/>
      </c>
      <c r="AA11" s="75" t="str">
        <f t="shared" si="5"/>
        <v/>
      </c>
      <c r="AB11" s="75" t="str">
        <f t="shared" si="5"/>
        <v/>
      </c>
      <c r="AC11" s="75" t="str">
        <f t="shared" si="5"/>
        <v/>
      </c>
      <c r="AD11" s="75" t="str">
        <f t="shared" si="5"/>
        <v/>
      </c>
      <c r="AE11" s="75" t="str">
        <f t="shared" si="5"/>
        <v/>
      </c>
      <c r="AF11" s="75" t="str">
        <f t="shared" si="5"/>
        <v/>
      </c>
      <c r="AG11" s="75" t="str">
        <f t="shared" si="5"/>
        <v/>
      </c>
      <c r="AH11" s="75" t="str">
        <f t="shared" si="5"/>
        <v/>
      </c>
      <c r="AI11" s="75" t="str">
        <f t="shared" si="5"/>
        <v/>
      </c>
      <c r="AJ11" s="75" t="str">
        <f t="shared" si="5"/>
        <v/>
      </c>
      <c r="AK11" s="75" t="str">
        <f t="shared" si="5"/>
        <v/>
      </c>
      <c r="AL11" s="75" t="str">
        <f t="shared" si="5"/>
        <v/>
      </c>
      <c r="AM11" s="75" t="str">
        <f t="shared" si="5"/>
        <v/>
      </c>
      <c r="AN11" s="75" t="str">
        <f t="shared" si="5"/>
        <v/>
      </c>
      <c r="AO11" s="75" t="str">
        <f t="shared" si="5"/>
        <v/>
      </c>
      <c r="AP11" s="75" t="str">
        <f t="shared" si="5"/>
        <v/>
      </c>
      <c r="AQ11" s="75" t="str">
        <f t="shared" si="5"/>
        <v/>
      </c>
      <c r="AR11" s="75" t="str">
        <f t="shared" si="5"/>
        <v/>
      </c>
      <c r="AS11" s="40"/>
    </row>
    <row r="12" spans="1:45" s="3" customFormat="1" x14ac:dyDescent="0.25">
      <c r="A12" s="59"/>
      <c r="B12" s="72" t="s">
        <v>15</v>
      </c>
      <c r="C12" s="72" t="s">
        <v>13</v>
      </c>
      <c r="D12" s="63"/>
      <c r="E12" s="64"/>
      <c r="F12" s="75" t="str">
        <f t="shared" ref="F12:AR12" si="6">IF(F$3&gt;0,+-(F31+F32)*(F6/F8)/F5*1000,"")</f>
        <v/>
      </c>
      <c r="G12" s="75" t="str">
        <f t="shared" si="6"/>
        <v/>
      </c>
      <c r="H12" s="75" t="str">
        <f t="shared" si="6"/>
        <v/>
      </c>
      <c r="I12" s="75" t="str">
        <f t="shared" si="6"/>
        <v/>
      </c>
      <c r="J12" s="75" t="str">
        <f t="shared" si="6"/>
        <v/>
      </c>
      <c r="K12" s="75" t="str">
        <f t="shared" si="6"/>
        <v/>
      </c>
      <c r="L12" s="75" t="str">
        <f t="shared" si="6"/>
        <v/>
      </c>
      <c r="M12" s="75" t="str">
        <f t="shared" si="6"/>
        <v/>
      </c>
      <c r="N12" s="75" t="str">
        <f t="shared" si="6"/>
        <v/>
      </c>
      <c r="O12" s="75" t="str">
        <f t="shared" si="6"/>
        <v/>
      </c>
      <c r="P12" s="75" t="str">
        <f t="shared" si="6"/>
        <v/>
      </c>
      <c r="Q12" s="75" t="str">
        <f t="shared" si="6"/>
        <v/>
      </c>
      <c r="R12" s="75" t="str">
        <f t="shared" si="6"/>
        <v/>
      </c>
      <c r="S12" s="75" t="str">
        <f t="shared" si="6"/>
        <v/>
      </c>
      <c r="T12" s="75" t="str">
        <f t="shared" si="6"/>
        <v/>
      </c>
      <c r="U12" s="75" t="str">
        <f t="shared" si="6"/>
        <v/>
      </c>
      <c r="V12" s="75" t="str">
        <f t="shared" si="6"/>
        <v/>
      </c>
      <c r="W12" s="75" t="str">
        <f t="shared" si="6"/>
        <v/>
      </c>
      <c r="X12" s="75" t="str">
        <f t="shared" si="6"/>
        <v/>
      </c>
      <c r="Y12" s="75" t="str">
        <f t="shared" si="6"/>
        <v/>
      </c>
      <c r="Z12" s="75" t="str">
        <f t="shared" si="6"/>
        <v/>
      </c>
      <c r="AA12" s="75" t="str">
        <f t="shared" si="6"/>
        <v/>
      </c>
      <c r="AB12" s="75" t="str">
        <f t="shared" si="6"/>
        <v/>
      </c>
      <c r="AC12" s="75" t="str">
        <f t="shared" si="6"/>
        <v/>
      </c>
      <c r="AD12" s="75" t="str">
        <f t="shared" si="6"/>
        <v/>
      </c>
      <c r="AE12" s="75" t="str">
        <f t="shared" si="6"/>
        <v/>
      </c>
      <c r="AF12" s="75" t="str">
        <f t="shared" si="6"/>
        <v/>
      </c>
      <c r="AG12" s="75" t="str">
        <f t="shared" si="6"/>
        <v/>
      </c>
      <c r="AH12" s="75" t="str">
        <f t="shared" si="6"/>
        <v/>
      </c>
      <c r="AI12" s="75" t="str">
        <f t="shared" si="6"/>
        <v/>
      </c>
      <c r="AJ12" s="75" t="str">
        <f t="shared" si="6"/>
        <v/>
      </c>
      <c r="AK12" s="75" t="str">
        <f t="shared" si="6"/>
        <v/>
      </c>
      <c r="AL12" s="75" t="str">
        <f t="shared" si="6"/>
        <v/>
      </c>
      <c r="AM12" s="75" t="str">
        <f t="shared" si="6"/>
        <v/>
      </c>
      <c r="AN12" s="75" t="str">
        <f t="shared" si="6"/>
        <v/>
      </c>
      <c r="AO12" s="75" t="str">
        <f t="shared" si="6"/>
        <v/>
      </c>
      <c r="AP12" s="75" t="str">
        <f t="shared" si="6"/>
        <v/>
      </c>
      <c r="AQ12" s="75" t="str">
        <f t="shared" si="6"/>
        <v/>
      </c>
      <c r="AR12" s="75" t="str">
        <f t="shared" si="6"/>
        <v/>
      </c>
      <c r="AS12" s="40"/>
    </row>
    <row r="13" spans="1:45" s="3" customFormat="1" x14ac:dyDescent="0.25">
      <c r="A13" s="59"/>
      <c r="B13" s="72" t="s">
        <v>16</v>
      </c>
      <c r="C13" s="72" t="s">
        <v>13</v>
      </c>
      <c r="D13" s="63"/>
      <c r="E13" s="64"/>
      <c r="F13" s="75" t="str">
        <f>IF(F$3&gt;0,SUM(F10:F12),"")</f>
        <v/>
      </c>
      <c r="G13" s="75" t="str">
        <f>IF(G$3&gt;0,SUM(G10:G12),"")</f>
        <v/>
      </c>
      <c r="H13" s="75" t="str">
        <f t="shared" ref="H13:J13" si="7">IF(H$3&gt;0,SUM(H10:H12),"")</f>
        <v/>
      </c>
      <c r="I13" s="75" t="str">
        <f t="shared" si="7"/>
        <v/>
      </c>
      <c r="J13" s="75" t="str">
        <f t="shared" si="7"/>
        <v/>
      </c>
      <c r="K13" s="75" t="str">
        <f>IF(K$3&gt;0,SUM(K10:K12),"")</f>
        <v/>
      </c>
      <c r="L13" s="75" t="str">
        <f t="shared" ref="L13:AR13" si="8">IF(L$3&gt;0,SUM(L10:L12),"")</f>
        <v/>
      </c>
      <c r="M13" s="75" t="str">
        <f t="shared" si="8"/>
        <v/>
      </c>
      <c r="N13" s="75" t="str">
        <f t="shared" si="8"/>
        <v/>
      </c>
      <c r="O13" s="75" t="str">
        <f t="shared" si="8"/>
        <v/>
      </c>
      <c r="P13" s="75" t="str">
        <f t="shared" si="8"/>
        <v/>
      </c>
      <c r="Q13" s="75" t="str">
        <f t="shared" si="8"/>
        <v/>
      </c>
      <c r="R13" s="75" t="str">
        <f t="shared" si="8"/>
        <v/>
      </c>
      <c r="S13" s="75" t="str">
        <f t="shared" si="8"/>
        <v/>
      </c>
      <c r="T13" s="75" t="str">
        <f t="shared" si="8"/>
        <v/>
      </c>
      <c r="U13" s="75" t="str">
        <f t="shared" si="8"/>
        <v/>
      </c>
      <c r="V13" s="75" t="str">
        <f t="shared" si="8"/>
        <v/>
      </c>
      <c r="W13" s="75" t="str">
        <f t="shared" si="8"/>
        <v/>
      </c>
      <c r="X13" s="75" t="str">
        <f t="shared" si="8"/>
        <v/>
      </c>
      <c r="Y13" s="75" t="str">
        <f t="shared" si="8"/>
        <v/>
      </c>
      <c r="Z13" s="75" t="str">
        <f t="shared" si="8"/>
        <v/>
      </c>
      <c r="AA13" s="75" t="str">
        <f t="shared" si="8"/>
        <v/>
      </c>
      <c r="AB13" s="75" t="str">
        <f t="shared" si="8"/>
        <v/>
      </c>
      <c r="AC13" s="75" t="str">
        <f t="shared" si="8"/>
        <v/>
      </c>
      <c r="AD13" s="75" t="str">
        <f t="shared" si="8"/>
        <v/>
      </c>
      <c r="AE13" s="75" t="str">
        <f t="shared" si="8"/>
        <v/>
      </c>
      <c r="AF13" s="75" t="str">
        <f t="shared" si="8"/>
        <v/>
      </c>
      <c r="AG13" s="75" t="str">
        <f t="shared" si="8"/>
        <v/>
      </c>
      <c r="AH13" s="75" t="str">
        <f t="shared" si="8"/>
        <v/>
      </c>
      <c r="AI13" s="75" t="str">
        <f t="shared" si="8"/>
        <v/>
      </c>
      <c r="AJ13" s="75" t="str">
        <f t="shared" si="8"/>
        <v/>
      </c>
      <c r="AK13" s="75" t="str">
        <f t="shared" si="8"/>
        <v/>
      </c>
      <c r="AL13" s="75" t="str">
        <f t="shared" si="8"/>
        <v/>
      </c>
      <c r="AM13" s="75" t="str">
        <f t="shared" si="8"/>
        <v/>
      </c>
      <c r="AN13" s="75" t="str">
        <f t="shared" si="8"/>
        <v/>
      </c>
      <c r="AO13" s="75" t="str">
        <f t="shared" si="8"/>
        <v/>
      </c>
      <c r="AP13" s="75" t="str">
        <f t="shared" si="8"/>
        <v/>
      </c>
      <c r="AQ13" s="75" t="str">
        <f t="shared" si="8"/>
        <v/>
      </c>
      <c r="AR13" s="75" t="str">
        <f t="shared" si="8"/>
        <v/>
      </c>
      <c r="AS13" s="40"/>
    </row>
    <row r="14" spans="1:45" s="10" customFormat="1" x14ac:dyDescent="0.25">
      <c r="B14" s="36"/>
      <c r="C14" s="68"/>
      <c r="G14" s="69"/>
      <c r="H14" s="69"/>
      <c r="I14" s="69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45" s="3" customFormat="1" x14ac:dyDescent="0.25">
      <c r="A15" s="59"/>
      <c r="B15" s="61" t="s">
        <v>17</v>
      </c>
      <c r="C15" s="62" t="s">
        <v>13</v>
      </c>
      <c r="D15" s="63"/>
      <c r="E15" s="64"/>
      <c r="F15" s="5" t="str">
        <f>IF(F$3&gt;0,'Counterfactual scenario'!E110,"")</f>
        <v/>
      </c>
      <c r="G15" s="5" t="str">
        <f>IF(G$3&gt;0,'Counterfactual scenario'!F110,"")</f>
        <v/>
      </c>
      <c r="H15" s="5" t="str">
        <f>IF(H$3&gt;0,'Counterfactual scenario'!G110,"")</f>
        <v/>
      </c>
      <c r="I15" s="5" t="str">
        <f>IF(I$3&gt;0,'Counterfactual scenario'!H110,"")</f>
        <v/>
      </c>
      <c r="J15" s="5" t="str">
        <f>IF(J$3&gt;0,'Counterfactual scenario'!I110,"")</f>
        <v/>
      </c>
      <c r="K15" s="5" t="str">
        <f>IF(K$3&gt;0,'Counterfactual scenario'!J110,"")</f>
        <v/>
      </c>
      <c r="L15" s="5" t="str">
        <f>IF(L$3&gt;0,'Counterfactual scenario'!K110,"")</f>
        <v/>
      </c>
      <c r="M15" s="5" t="str">
        <f>IF(M$3&gt;0,'Counterfactual scenario'!L110,"")</f>
        <v/>
      </c>
      <c r="N15" s="5" t="str">
        <f>IF(N$3&gt;0,'Counterfactual scenario'!M110,"")</f>
        <v/>
      </c>
      <c r="O15" s="5" t="str">
        <f>IF(O$3&gt;0,'Counterfactual scenario'!N110,"")</f>
        <v/>
      </c>
      <c r="P15" s="5" t="str">
        <f>IF(P$3&gt;0,'Counterfactual scenario'!O110,"")</f>
        <v/>
      </c>
      <c r="Q15" s="5" t="str">
        <f>IF(Q$3&gt;0,'Counterfactual scenario'!P110,"")</f>
        <v/>
      </c>
      <c r="R15" s="5" t="str">
        <f>IF(R$3&gt;0,'Counterfactual scenario'!Q110,"")</f>
        <v/>
      </c>
      <c r="S15" s="5" t="str">
        <f>IF(S$3&gt;0,'Counterfactual scenario'!R110,"")</f>
        <v/>
      </c>
      <c r="T15" s="5" t="str">
        <f>IF(T$3&gt;0,'Counterfactual scenario'!S110,"")</f>
        <v/>
      </c>
      <c r="U15" s="5" t="str">
        <f>IF(U$3&gt;0,'Counterfactual scenario'!T110,"")</f>
        <v/>
      </c>
      <c r="V15" s="5" t="str">
        <f>IF(V$3&gt;0,'Counterfactual scenario'!U110,"")</f>
        <v/>
      </c>
      <c r="W15" s="5" t="str">
        <f>IF(W$3&gt;0,'Counterfactual scenario'!V110,"")</f>
        <v/>
      </c>
      <c r="X15" s="5" t="str">
        <f>IF(X$3&gt;0,'Counterfactual scenario'!W110,"")</f>
        <v/>
      </c>
      <c r="Y15" s="5" t="str">
        <f>IF(Y$3&gt;0,'Counterfactual scenario'!X110,"")</f>
        <v/>
      </c>
      <c r="Z15" s="5" t="str">
        <f>IF(Z$3&gt;0,'Counterfactual scenario'!Y110,"")</f>
        <v/>
      </c>
      <c r="AA15" s="5" t="str">
        <f>IF(AA$3&gt;0,'Counterfactual scenario'!Z110,"")</f>
        <v/>
      </c>
      <c r="AB15" s="5" t="str">
        <f>IF(AB$3&gt;0,'Counterfactual scenario'!AA110,"")</f>
        <v/>
      </c>
      <c r="AC15" s="5" t="str">
        <f>IF(AC$3&gt;0,'Counterfactual scenario'!AB110,"")</f>
        <v/>
      </c>
      <c r="AD15" s="5" t="str">
        <f>IF(AD$3&gt;0,'Counterfactual scenario'!AC110,"")</f>
        <v/>
      </c>
      <c r="AE15" s="5" t="str">
        <f>IF(AE$3&gt;0,'Counterfactual scenario'!AD110,"")</f>
        <v/>
      </c>
      <c r="AF15" s="5" t="str">
        <f>IF(AF$3&gt;0,'Counterfactual scenario'!AE110,"")</f>
        <v/>
      </c>
      <c r="AG15" s="5" t="str">
        <f>IF(AG$3&gt;0,'Counterfactual scenario'!AF110,"")</f>
        <v/>
      </c>
      <c r="AH15" s="5" t="str">
        <f>IF(AH$3&gt;0,'Counterfactual scenario'!AG110,"")</f>
        <v/>
      </c>
      <c r="AI15" s="5" t="str">
        <f>IF(AI$3&gt;0,'Counterfactual scenario'!AH110,"")</f>
        <v/>
      </c>
      <c r="AJ15" s="5" t="str">
        <f>IF(AJ$3&gt;0,'Counterfactual scenario'!AI110,"")</f>
        <v/>
      </c>
      <c r="AK15" s="5" t="str">
        <f>IF(AK$3&gt;0,'Counterfactual scenario'!AJ110,"")</f>
        <v/>
      </c>
      <c r="AL15" s="5" t="str">
        <f>IF(AL$3&gt;0,'Counterfactual scenario'!AK110,"")</f>
        <v/>
      </c>
      <c r="AM15" s="5" t="str">
        <f>IF(AM$3&gt;0,'Counterfactual scenario'!AL110,"")</f>
        <v/>
      </c>
      <c r="AN15" s="5" t="str">
        <f>IF(AN$3&gt;0,'Counterfactual scenario'!AM110,"")</f>
        <v/>
      </c>
      <c r="AO15" s="5" t="str">
        <f>IF(AO$3&gt;0,'Counterfactual scenario'!AN110,"")</f>
        <v/>
      </c>
      <c r="AP15" s="5" t="str">
        <f>IF(AP$3&gt;0,'Counterfactual scenario'!AO110,"")</f>
        <v/>
      </c>
      <c r="AQ15" s="5" t="str">
        <f>IF(AQ$3&gt;0,'Counterfactual scenario'!AP110,"")</f>
        <v/>
      </c>
      <c r="AR15" s="5" t="str">
        <f>IF(AR$3&gt;0,'Counterfactual scenario'!AQ110,"")</f>
        <v/>
      </c>
      <c r="AS15" s="40"/>
    </row>
    <row r="16" spans="1:45" s="10" customFormat="1" hidden="1" x14ac:dyDescent="0.25">
      <c r="A16" s="13"/>
      <c r="B16" s="13"/>
      <c r="C16" s="13"/>
      <c r="D16" s="13"/>
      <c r="E16" s="13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pans="1:45" s="76" customFormat="1" hidden="1" x14ac:dyDescent="0.25">
      <c r="A17" s="71"/>
      <c r="B17" s="72" t="s">
        <v>12</v>
      </c>
      <c r="C17" s="73" t="s">
        <v>18</v>
      </c>
      <c r="D17" s="71"/>
      <c r="E17" s="74"/>
      <c r="F17" s="75" t="str">
        <f>IF(F$3&gt;0,IF(F7=0,0,0.065*(F26/(F25+F26))*(-$D$49)*(1.01^F3)/(F7/1000)),"")</f>
        <v/>
      </c>
      <c r="G17" s="75" t="str">
        <f t="shared" ref="G17:AQ17" si="9">IF(G$3&gt;0,IF(G7=0,0,0.065*(G26/(G25+G26))*(-$D$49)*(1.01^G3)/(G7/1000)),"")</f>
        <v/>
      </c>
      <c r="H17" s="75" t="str">
        <f t="shared" si="9"/>
        <v/>
      </c>
      <c r="I17" s="75" t="str">
        <f t="shared" si="9"/>
        <v/>
      </c>
      <c r="J17" s="75" t="str">
        <f t="shared" si="9"/>
        <v/>
      </c>
      <c r="K17" s="75" t="str">
        <f t="shared" si="9"/>
        <v/>
      </c>
      <c r="L17" s="75" t="str">
        <f t="shared" si="9"/>
        <v/>
      </c>
      <c r="M17" s="75" t="str">
        <f t="shared" si="9"/>
        <v/>
      </c>
      <c r="N17" s="75" t="str">
        <f t="shared" si="9"/>
        <v/>
      </c>
      <c r="O17" s="75" t="str">
        <f t="shared" si="9"/>
        <v/>
      </c>
      <c r="P17" s="75" t="str">
        <f t="shared" si="9"/>
        <v/>
      </c>
      <c r="Q17" s="75" t="str">
        <f t="shared" si="9"/>
        <v/>
      </c>
      <c r="R17" s="75" t="str">
        <f t="shared" si="9"/>
        <v/>
      </c>
      <c r="S17" s="75" t="str">
        <f t="shared" si="9"/>
        <v/>
      </c>
      <c r="T17" s="75" t="str">
        <f t="shared" si="9"/>
        <v/>
      </c>
      <c r="U17" s="75" t="str">
        <f t="shared" si="9"/>
        <v/>
      </c>
      <c r="V17" s="75" t="str">
        <f t="shared" si="9"/>
        <v/>
      </c>
      <c r="W17" s="75" t="str">
        <f t="shared" si="9"/>
        <v/>
      </c>
      <c r="X17" s="75" t="str">
        <f t="shared" si="9"/>
        <v/>
      </c>
      <c r="Y17" s="75" t="str">
        <f t="shared" si="9"/>
        <v/>
      </c>
      <c r="Z17" s="75" t="str">
        <f t="shared" si="9"/>
        <v/>
      </c>
      <c r="AA17" s="75" t="str">
        <f t="shared" si="9"/>
        <v/>
      </c>
      <c r="AB17" s="75" t="str">
        <f t="shared" si="9"/>
        <v/>
      </c>
      <c r="AC17" s="75" t="str">
        <f t="shared" si="9"/>
        <v/>
      </c>
      <c r="AD17" s="75" t="str">
        <f t="shared" si="9"/>
        <v/>
      </c>
      <c r="AE17" s="75" t="str">
        <f t="shared" si="9"/>
        <v/>
      </c>
      <c r="AF17" s="75" t="str">
        <f t="shared" si="9"/>
        <v/>
      </c>
      <c r="AG17" s="75" t="str">
        <f t="shared" si="9"/>
        <v/>
      </c>
      <c r="AH17" s="75" t="str">
        <f t="shared" si="9"/>
        <v/>
      </c>
      <c r="AI17" s="75" t="str">
        <f t="shared" si="9"/>
        <v/>
      </c>
      <c r="AJ17" s="75" t="str">
        <f t="shared" si="9"/>
        <v/>
      </c>
      <c r="AK17" s="75" t="str">
        <f t="shared" si="9"/>
        <v/>
      </c>
      <c r="AL17" s="75" t="str">
        <f t="shared" si="9"/>
        <v/>
      </c>
      <c r="AM17" s="75" t="str">
        <f t="shared" si="9"/>
        <v/>
      </c>
      <c r="AN17" s="75" t="str">
        <f t="shared" si="9"/>
        <v/>
      </c>
      <c r="AO17" s="75" t="str">
        <f t="shared" si="9"/>
        <v/>
      </c>
      <c r="AP17" s="75" t="str">
        <f t="shared" si="9"/>
        <v/>
      </c>
      <c r="AQ17" s="75" t="str">
        <f t="shared" si="9"/>
        <v/>
      </c>
      <c r="AR17" s="75" t="str">
        <f>IF(AR$3&gt;0,IF(AR7=0,0,0.065*(AR26/(AR25+AR26))*(-$D$49)*(1.01^AR3)/(AR7/1000)),"")</f>
        <v/>
      </c>
    </row>
    <row r="18" spans="1:45" s="76" customFormat="1" hidden="1" x14ac:dyDescent="0.25">
      <c r="A18" s="71"/>
      <c r="B18" s="72" t="s">
        <v>19</v>
      </c>
      <c r="C18" s="73" t="s">
        <v>18</v>
      </c>
      <c r="D18" s="71"/>
      <c r="E18" s="74"/>
      <c r="F18" s="75" t="str">
        <f t="shared" ref="F18:AR18" si="10">IF(F$3&gt;0,IF(F7=0,0,(+-F33-F38)*(F7/F8)/(F7/1000)),"")</f>
        <v/>
      </c>
      <c r="G18" s="75" t="str">
        <f t="shared" si="10"/>
        <v/>
      </c>
      <c r="H18" s="75" t="str">
        <f t="shared" si="10"/>
        <v/>
      </c>
      <c r="I18" s="75" t="str">
        <f t="shared" si="10"/>
        <v/>
      </c>
      <c r="J18" s="75" t="str">
        <f t="shared" si="10"/>
        <v/>
      </c>
      <c r="K18" s="75" t="str">
        <f t="shared" si="10"/>
        <v/>
      </c>
      <c r="L18" s="75" t="str">
        <f t="shared" si="10"/>
        <v/>
      </c>
      <c r="M18" s="75" t="str">
        <f t="shared" si="10"/>
        <v/>
      </c>
      <c r="N18" s="75" t="str">
        <f t="shared" si="10"/>
        <v/>
      </c>
      <c r="O18" s="75" t="str">
        <f t="shared" si="10"/>
        <v/>
      </c>
      <c r="P18" s="75" t="str">
        <f t="shared" si="10"/>
        <v/>
      </c>
      <c r="Q18" s="75" t="str">
        <f t="shared" si="10"/>
        <v/>
      </c>
      <c r="R18" s="75" t="str">
        <f t="shared" si="10"/>
        <v/>
      </c>
      <c r="S18" s="75" t="str">
        <f t="shared" si="10"/>
        <v/>
      </c>
      <c r="T18" s="75" t="str">
        <f t="shared" si="10"/>
        <v/>
      </c>
      <c r="U18" s="75" t="str">
        <f t="shared" si="10"/>
        <v/>
      </c>
      <c r="V18" s="75" t="str">
        <f t="shared" si="10"/>
        <v/>
      </c>
      <c r="W18" s="75" t="str">
        <f t="shared" si="10"/>
        <v/>
      </c>
      <c r="X18" s="75" t="str">
        <f t="shared" si="10"/>
        <v/>
      </c>
      <c r="Y18" s="75" t="str">
        <f t="shared" si="10"/>
        <v/>
      </c>
      <c r="Z18" s="75" t="str">
        <f t="shared" si="10"/>
        <v/>
      </c>
      <c r="AA18" s="75" t="str">
        <f t="shared" si="10"/>
        <v/>
      </c>
      <c r="AB18" s="75" t="str">
        <f t="shared" si="10"/>
        <v/>
      </c>
      <c r="AC18" s="75" t="str">
        <f t="shared" si="10"/>
        <v/>
      </c>
      <c r="AD18" s="75" t="str">
        <f t="shared" si="10"/>
        <v/>
      </c>
      <c r="AE18" s="75" t="str">
        <f t="shared" si="10"/>
        <v/>
      </c>
      <c r="AF18" s="75" t="str">
        <f t="shared" si="10"/>
        <v/>
      </c>
      <c r="AG18" s="75" t="str">
        <f t="shared" si="10"/>
        <v/>
      </c>
      <c r="AH18" s="75" t="str">
        <f t="shared" si="10"/>
        <v/>
      </c>
      <c r="AI18" s="75" t="str">
        <f t="shared" si="10"/>
        <v/>
      </c>
      <c r="AJ18" s="75" t="str">
        <f t="shared" si="10"/>
        <v/>
      </c>
      <c r="AK18" s="75" t="str">
        <f t="shared" si="10"/>
        <v/>
      </c>
      <c r="AL18" s="75" t="str">
        <f t="shared" si="10"/>
        <v/>
      </c>
      <c r="AM18" s="75" t="str">
        <f t="shared" si="10"/>
        <v/>
      </c>
      <c r="AN18" s="75" t="str">
        <f t="shared" si="10"/>
        <v/>
      </c>
      <c r="AO18" s="75" t="str">
        <f t="shared" si="10"/>
        <v/>
      </c>
      <c r="AP18" s="75" t="str">
        <f t="shared" si="10"/>
        <v/>
      </c>
      <c r="AQ18" s="75" t="str">
        <f t="shared" si="10"/>
        <v/>
      </c>
      <c r="AR18" s="75" t="str">
        <f t="shared" si="10"/>
        <v/>
      </c>
    </row>
    <row r="19" spans="1:45" s="76" customFormat="1" hidden="1" x14ac:dyDescent="0.25">
      <c r="A19" s="71"/>
      <c r="B19" s="72" t="s">
        <v>20</v>
      </c>
      <c r="C19" s="73" t="s">
        <v>18</v>
      </c>
      <c r="D19" s="71"/>
      <c r="E19" s="74"/>
      <c r="F19" s="75" t="str">
        <f t="shared" ref="F19:AR19" si="11">IF(F$3&gt;0,IF(F7=0,0,+-(F31+F32)*(F7/F8)/(F7/1000)),"")</f>
        <v/>
      </c>
      <c r="G19" s="75" t="str">
        <f t="shared" si="11"/>
        <v/>
      </c>
      <c r="H19" s="75" t="str">
        <f t="shared" si="11"/>
        <v/>
      </c>
      <c r="I19" s="75" t="str">
        <f t="shared" si="11"/>
        <v/>
      </c>
      <c r="J19" s="75" t="str">
        <f t="shared" si="11"/>
        <v/>
      </c>
      <c r="K19" s="75" t="str">
        <f t="shared" si="11"/>
        <v/>
      </c>
      <c r="L19" s="75" t="str">
        <f t="shared" si="11"/>
        <v/>
      </c>
      <c r="M19" s="75" t="str">
        <f t="shared" si="11"/>
        <v/>
      </c>
      <c r="N19" s="75" t="str">
        <f t="shared" si="11"/>
        <v/>
      </c>
      <c r="O19" s="75" t="str">
        <f t="shared" si="11"/>
        <v/>
      </c>
      <c r="P19" s="75" t="str">
        <f t="shared" si="11"/>
        <v/>
      </c>
      <c r="Q19" s="75" t="str">
        <f t="shared" si="11"/>
        <v/>
      </c>
      <c r="R19" s="75" t="str">
        <f t="shared" si="11"/>
        <v/>
      </c>
      <c r="S19" s="75" t="str">
        <f t="shared" si="11"/>
        <v/>
      </c>
      <c r="T19" s="75" t="str">
        <f t="shared" si="11"/>
        <v/>
      </c>
      <c r="U19" s="75" t="str">
        <f t="shared" si="11"/>
        <v/>
      </c>
      <c r="V19" s="75" t="str">
        <f t="shared" si="11"/>
        <v/>
      </c>
      <c r="W19" s="75" t="str">
        <f t="shared" si="11"/>
        <v/>
      </c>
      <c r="X19" s="75" t="str">
        <f t="shared" si="11"/>
        <v/>
      </c>
      <c r="Y19" s="75" t="str">
        <f t="shared" si="11"/>
        <v/>
      </c>
      <c r="Z19" s="75" t="str">
        <f t="shared" si="11"/>
        <v/>
      </c>
      <c r="AA19" s="75" t="str">
        <f t="shared" si="11"/>
        <v/>
      </c>
      <c r="AB19" s="75" t="str">
        <f t="shared" si="11"/>
        <v/>
      </c>
      <c r="AC19" s="75" t="str">
        <f t="shared" si="11"/>
        <v/>
      </c>
      <c r="AD19" s="75" t="str">
        <f t="shared" si="11"/>
        <v/>
      </c>
      <c r="AE19" s="75" t="str">
        <f t="shared" si="11"/>
        <v/>
      </c>
      <c r="AF19" s="75" t="str">
        <f t="shared" si="11"/>
        <v/>
      </c>
      <c r="AG19" s="75" t="str">
        <f t="shared" si="11"/>
        <v/>
      </c>
      <c r="AH19" s="75" t="str">
        <f t="shared" si="11"/>
        <v/>
      </c>
      <c r="AI19" s="75" t="str">
        <f t="shared" si="11"/>
        <v/>
      </c>
      <c r="AJ19" s="75" t="str">
        <f t="shared" si="11"/>
        <v/>
      </c>
      <c r="AK19" s="75" t="str">
        <f t="shared" si="11"/>
        <v/>
      </c>
      <c r="AL19" s="75" t="str">
        <f t="shared" si="11"/>
        <v/>
      </c>
      <c r="AM19" s="75" t="str">
        <f t="shared" si="11"/>
        <v/>
      </c>
      <c r="AN19" s="75" t="str">
        <f t="shared" si="11"/>
        <v/>
      </c>
      <c r="AO19" s="75" t="str">
        <f t="shared" si="11"/>
        <v/>
      </c>
      <c r="AP19" s="75" t="str">
        <f t="shared" si="11"/>
        <v/>
      </c>
      <c r="AQ19" s="75" t="str">
        <f t="shared" si="11"/>
        <v/>
      </c>
      <c r="AR19" s="75" t="str">
        <f t="shared" si="11"/>
        <v/>
      </c>
    </row>
    <row r="20" spans="1:45" s="76" customFormat="1" hidden="1" x14ac:dyDescent="0.25">
      <c r="A20" s="71"/>
      <c r="B20" s="77" t="s">
        <v>21</v>
      </c>
      <c r="C20" s="73" t="s">
        <v>18</v>
      </c>
      <c r="D20" s="71"/>
      <c r="E20" s="74"/>
      <c r="F20" s="75" t="str">
        <f>IF(F$3&gt;0,SUM(F17:F19),"")</f>
        <v/>
      </c>
      <c r="G20" s="75" t="str">
        <f t="shared" ref="G20:J20" si="12">IF(G$3&gt;0,SUM(G17:G19),"")</f>
        <v/>
      </c>
      <c r="H20" s="75" t="str">
        <f t="shared" si="12"/>
        <v/>
      </c>
      <c r="I20" s="75" t="str">
        <f t="shared" si="12"/>
        <v/>
      </c>
      <c r="J20" s="75" t="str">
        <f t="shared" si="12"/>
        <v/>
      </c>
      <c r="K20" s="75" t="str">
        <f>IF(K$3&gt;0,SUM(K17:K19),"")</f>
        <v/>
      </c>
      <c r="L20" s="75" t="str">
        <f t="shared" ref="L20:AR20" si="13">IF(L$3&gt;0,SUM(L17:L19),"")</f>
        <v/>
      </c>
      <c r="M20" s="75" t="str">
        <f t="shared" si="13"/>
        <v/>
      </c>
      <c r="N20" s="75" t="str">
        <f t="shared" si="13"/>
        <v/>
      </c>
      <c r="O20" s="75" t="str">
        <f t="shared" si="13"/>
        <v/>
      </c>
      <c r="P20" s="75" t="str">
        <f t="shared" si="13"/>
        <v/>
      </c>
      <c r="Q20" s="75" t="str">
        <f t="shared" si="13"/>
        <v/>
      </c>
      <c r="R20" s="75" t="str">
        <f t="shared" si="13"/>
        <v/>
      </c>
      <c r="S20" s="75" t="str">
        <f t="shared" si="13"/>
        <v/>
      </c>
      <c r="T20" s="75" t="str">
        <f t="shared" si="13"/>
        <v/>
      </c>
      <c r="U20" s="75" t="str">
        <f t="shared" si="13"/>
        <v/>
      </c>
      <c r="V20" s="75" t="str">
        <f t="shared" si="13"/>
        <v/>
      </c>
      <c r="W20" s="75" t="str">
        <f t="shared" si="13"/>
        <v/>
      </c>
      <c r="X20" s="75" t="str">
        <f t="shared" si="13"/>
        <v/>
      </c>
      <c r="Y20" s="75" t="str">
        <f t="shared" si="13"/>
        <v/>
      </c>
      <c r="Z20" s="75" t="str">
        <f t="shared" si="13"/>
        <v/>
      </c>
      <c r="AA20" s="75" t="str">
        <f t="shared" si="13"/>
        <v/>
      </c>
      <c r="AB20" s="75" t="str">
        <f t="shared" si="13"/>
        <v/>
      </c>
      <c r="AC20" s="75" t="str">
        <f t="shared" si="13"/>
        <v/>
      </c>
      <c r="AD20" s="75" t="str">
        <f t="shared" si="13"/>
        <v/>
      </c>
      <c r="AE20" s="75" t="str">
        <f t="shared" si="13"/>
        <v/>
      </c>
      <c r="AF20" s="75" t="str">
        <f t="shared" si="13"/>
        <v/>
      </c>
      <c r="AG20" s="75" t="str">
        <f t="shared" si="13"/>
        <v/>
      </c>
      <c r="AH20" s="75" t="str">
        <f t="shared" si="13"/>
        <v/>
      </c>
      <c r="AI20" s="75" t="str">
        <f t="shared" si="13"/>
        <v/>
      </c>
      <c r="AJ20" s="75" t="str">
        <f t="shared" si="13"/>
        <v/>
      </c>
      <c r="AK20" s="75" t="str">
        <f t="shared" si="13"/>
        <v/>
      </c>
      <c r="AL20" s="75" t="str">
        <f t="shared" si="13"/>
        <v/>
      </c>
      <c r="AM20" s="75" t="str">
        <f t="shared" si="13"/>
        <v/>
      </c>
      <c r="AN20" s="75" t="str">
        <f t="shared" si="13"/>
        <v/>
      </c>
      <c r="AO20" s="75" t="str">
        <f t="shared" si="13"/>
        <v/>
      </c>
      <c r="AP20" s="75" t="str">
        <f t="shared" si="13"/>
        <v/>
      </c>
      <c r="AQ20" s="75" t="str">
        <f t="shared" si="13"/>
        <v/>
      </c>
      <c r="AR20" s="75" t="str">
        <f t="shared" si="13"/>
        <v/>
      </c>
    </row>
    <row r="21" spans="1:45" s="10" customFormat="1" hidden="1" x14ac:dyDescent="0.25">
      <c r="B21" s="35"/>
      <c r="C21" s="68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45" s="3" customFormat="1" hidden="1" x14ac:dyDescent="0.25">
      <c r="B22" s="78" t="s">
        <v>22</v>
      </c>
      <c r="C22" s="65" t="s">
        <v>18</v>
      </c>
      <c r="D22" s="66"/>
      <c r="E22" s="67"/>
      <c r="F22" s="4" t="str">
        <f>IF(F$3&gt;0,'Counterfactual scenario'!E112,"")</f>
        <v/>
      </c>
      <c r="G22" s="4" t="str">
        <f>IF(G$3&gt;0,'Counterfactual scenario'!F112,"")</f>
        <v/>
      </c>
      <c r="H22" s="4" t="str">
        <f>IF(H$3&gt;0,'Counterfactual scenario'!G112,"")</f>
        <v/>
      </c>
      <c r="I22" s="4" t="str">
        <f>IF(I$3&gt;0,'Counterfactual scenario'!H112,"")</f>
        <v/>
      </c>
      <c r="J22" s="4" t="str">
        <f>IF(J$3&gt;0,'Counterfactual scenario'!I112,"")</f>
        <v/>
      </c>
      <c r="K22" s="4" t="str">
        <f>IF(K$3&gt;0,'Counterfactual scenario'!J112,"")</f>
        <v/>
      </c>
      <c r="L22" s="4" t="str">
        <f>IF(L$3&gt;0,'Counterfactual scenario'!K112,"")</f>
        <v/>
      </c>
      <c r="M22" s="4" t="str">
        <f>IF(M$3&gt;0,'Counterfactual scenario'!L112,"")</f>
        <v/>
      </c>
      <c r="N22" s="4" t="str">
        <f>IF(N$3&gt;0,'Counterfactual scenario'!M112,"")</f>
        <v/>
      </c>
      <c r="O22" s="4" t="str">
        <f>IF(O$3&gt;0,'Counterfactual scenario'!N112,"")</f>
        <v/>
      </c>
      <c r="P22" s="4" t="str">
        <f>IF(P$3&gt;0,'Counterfactual scenario'!O112,"")</f>
        <v/>
      </c>
      <c r="Q22" s="4" t="str">
        <f>IF(Q$3&gt;0,'Counterfactual scenario'!P112,"")</f>
        <v/>
      </c>
      <c r="R22" s="4" t="str">
        <f>IF(R$3&gt;0,'Counterfactual scenario'!Q112,"")</f>
        <v/>
      </c>
      <c r="S22" s="4" t="str">
        <f>IF(S$3&gt;0,'Counterfactual scenario'!R112,"")</f>
        <v/>
      </c>
      <c r="T22" s="4" t="str">
        <f>IF(T$3&gt;0,'Counterfactual scenario'!S112,"")</f>
        <v/>
      </c>
      <c r="U22" s="4" t="str">
        <f>IF(U$3&gt;0,'Counterfactual scenario'!T112,"")</f>
        <v/>
      </c>
      <c r="V22" s="4" t="str">
        <f>IF(V$3&gt;0,'Counterfactual scenario'!U112,"")</f>
        <v/>
      </c>
      <c r="W22" s="4" t="str">
        <f>IF(W$3&gt;0,'Counterfactual scenario'!V112,"")</f>
        <v/>
      </c>
      <c r="X22" s="4" t="str">
        <f>IF(X$3&gt;0,'Counterfactual scenario'!W112,"")</f>
        <v/>
      </c>
      <c r="Y22" s="4" t="str">
        <f>IF(Y$3&gt;0,'Counterfactual scenario'!X112,"")</f>
        <v/>
      </c>
      <c r="Z22" s="4" t="str">
        <f>IF(Z$3&gt;0,'Counterfactual scenario'!Y112,"")</f>
        <v/>
      </c>
      <c r="AA22" s="4" t="str">
        <f>IF(AA$3&gt;0,'Counterfactual scenario'!Z112,"")</f>
        <v/>
      </c>
      <c r="AB22" s="4" t="str">
        <f>IF(AB$3&gt;0,'Counterfactual scenario'!AA112,"")</f>
        <v/>
      </c>
      <c r="AC22" s="4" t="str">
        <f>IF(AC$3&gt;0,'Counterfactual scenario'!AB112,"")</f>
        <v/>
      </c>
      <c r="AD22" s="4" t="str">
        <f>IF(AD$3&gt;0,'Counterfactual scenario'!AC112,"")</f>
        <v/>
      </c>
      <c r="AE22" s="4" t="str">
        <f>IF(AE$3&gt;0,'Counterfactual scenario'!AD112,"")</f>
        <v/>
      </c>
      <c r="AF22" s="4" t="str">
        <f>IF(AF$3&gt;0,'Counterfactual scenario'!AE112,"")</f>
        <v/>
      </c>
      <c r="AG22" s="4" t="str">
        <f>IF(AG$3&gt;0,'Counterfactual scenario'!AF112,"")</f>
        <v/>
      </c>
      <c r="AH22" s="4" t="str">
        <f>IF(AH$3&gt;0,'Counterfactual scenario'!AG112,"")</f>
        <v/>
      </c>
      <c r="AI22" s="4" t="str">
        <f>IF(AI$3&gt;0,'Counterfactual scenario'!AH112,"")</f>
        <v/>
      </c>
      <c r="AJ22" s="4" t="str">
        <f>IF(AJ$3&gt;0,'Counterfactual scenario'!AI112,"")</f>
        <v/>
      </c>
      <c r="AK22" s="4" t="str">
        <f>IF(AK$3&gt;0,'Counterfactual scenario'!AJ112,"")</f>
        <v/>
      </c>
      <c r="AL22" s="4" t="str">
        <f>IF(AL$3&gt;0,'Counterfactual scenario'!AK112,"")</f>
        <v/>
      </c>
      <c r="AM22" s="4" t="str">
        <f>IF(AM$3&gt;0,'Counterfactual scenario'!AL112,"")</f>
        <v/>
      </c>
      <c r="AN22" s="4" t="str">
        <f>IF(AN$3&gt;0,'Counterfactual scenario'!AM112,"")</f>
        <v/>
      </c>
      <c r="AO22" s="4" t="str">
        <f>IF(AO$3&gt;0,'Counterfactual scenario'!AN112,"")</f>
        <v/>
      </c>
      <c r="AP22" s="4" t="str">
        <f>IF(AP$3&gt;0,'Counterfactual scenario'!AO112,"")</f>
        <v/>
      </c>
      <c r="AQ22" s="4" t="str">
        <f>IF(AQ$3&gt;0,'Counterfactual scenario'!AP112,"")</f>
        <v/>
      </c>
      <c r="AR22" s="4" t="str">
        <f>IF(AR$3&gt;0,'Counterfactual scenario'!AQ112,"")</f>
        <v/>
      </c>
    </row>
    <row r="23" spans="1:45" s="10" customFormat="1" x14ac:dyDescent="0.25">
      <c r="L23" s="30"/>
    </row>
    <row r="24" spans="1:45" s="10" customFormat="1" x14ac:dyDescent="0.25">
      <c r="A24" s="18" t="s">
        <v>23</v>
      </c>
      <c r="C24" s="68"/>
      <c r="D24" s="79"/>
      <c r="E24" s="7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45" s="3" customFormat="1" x14ac:dyDescent="0.25">
      <c r="A25" s="59"/>
      <c r="B25" s="61" t="s">
        <v>24</v>
      </c>
      <c r="C25" s="62" t="s">
        <v>25</v>
      </c>
      <c r="D25" s="63"/>
      <c r="E25" s="64"/>
      <c r="F25" s="5" t="str">
        <f t="shared" ref="F25:AR25" si="14">IF(F$3&gt;0,F15*F5/1000,"")</f>
        <v/>
      </c>
      <c r="G25" s="5" t="str">
        <f t="shared" si="14"/>
        <v/>
      </c>
      <c r="H25" s="5" t="str">
        <f t="shared" si="14"/>
        <v/>
      </c>
      <c r="I25" s="5" t="str">
        <f t="shared" si="14"/>
        <v/>
      </c>
      <c r="J25" s="5" t="str">
        <f t="shared" si="14"/>
        <v/>
      </c>
      <c r="K25" s="5" t="str">
        <f t="shared" si="14"/>
        <v/>
      </c>
      <c r="L25" s="5" t="str">
        <f t="shared" si="14"/>
        <v/>
      </c>
      <c r="M25" s="5" t="str">
        <f t="shared" si="14"/>
        <v/>
      </c>
      <c r="N25" s="5" t="str">
        <f t="shared" si="14"/>
        <v/>
      </c>
      <c r="O25" s="5" t="str">
        <f t="shared" si="14"/>
        <v/>
      </c>
      <c r="P25" s="5" t="str">
        <f t="shared" si="14"/>
        <v/>
      </c>
      <c r="Q25" s="5" t="str">
        <f t="shared" si="14"/>
        <v/>
      </c>
      <c r="R25" s="5" t="str">
        <f t="shared" si="14"/>
        <v/>
      </c>
      <c r="S25" s="5" t="str">
        <f t="shared" si="14"/>
        <v/>
      </c>
      <c r="T25" s="5" t="str">
        <f t="shared" si="14"/>
        <v/>
      </c>
      <c r="U25" s="5" t="str">
        <f t="shared" si="14"/>
        <v/>
      </c>
      <c r="V25" s="5" t="str">
        <f t="shared" si="14"/>
        <v/>
      </c>
      <c r="W25" s="5" t="str">
        <f t="shared" si="14"/>
        <v/>
      </c>
      <c r="X25" s="5" t="str">
        <f t="shared" si="14"/>
        <v/>
      </c>
      <c r="Y25" s="5" t="str">
        <f t="shared" si="14"/>
        <v/>
      </c>
      <c r="Z25" s="5" t="str">
        <f t="shared" si="14"/>
        <v/>
      </c>
      <c r="AA25" s="5" t="str">
        <f t="shared" si="14"/>
        <v/>
      </c>
      <c r="AB25" s="5" t="str">
        <f t="shared" si="14"/>
        <v/>
      </c>
      <c r="AC25" s="5" t="str">
        <f t="shared" si="14"/>
        <v/>
      </c>
      <c r="AD25" s="5" t="str">
        <f t="shared" si="14"/>
        <v/>
      </c>
      <c r="AE25" s="5" t="str">
        <f t="shared" si="14"/>
        <v/>
      </c>
      <c r="AF25" s="5" t="str">
        <f t="shared" si="14"/>
        <v/>
      </c>
      <c r="AG25" s="5" t="str">
        <f t="shared" si="14"/>
        <v/>
      </c>
      <c r="AH25" s="5" t="str">
        <f t="shared" si="14"/>
        <v/>
      </c>
      <c r="AI25" s="5" t="str">
        <f t="shared" si="14"/>
        <v/>
      </c>
      <c r="AJ25" s="5" t="str">
        <f t="shared" si="14"/>
        <v/>
      </c>
      <c r="AK25" s="5" t="str">
        <f t="shared" si="14"/>
        <v/>
      </c>
      <c r="AL25" s="5" t="str">
        <f t="shared" si="14"/>
        <v/>
      </c>
      <c r="AM25" s="5" t="str">
        <f t="shared" si="14"/>
        <v/>
      </c>
      <c r="AN25" s="5" t="str">
        <f t="shared" si="14"/>
        <v/>
      </c>
      <c r="AO25" s="5" t="str">
        <f t="shared" si="14"/>
        <v/>
      </c>
      <c r="AP25" s="5" t="str">
        <f t="shared" si="14"/>
        <v/>
      </c>
      <c r="AQ25" s="5" t="str">
        <f t="shared" si="14"/>
        <v/>
      </c>
      <c r="AR25" s="5" t="str">
        <f t="shared" si="14"/>
        <v/>
      </c>
      <c r="AS25" s="40"/>
    </row>
    <row r="26" spans="1:45" s="3" customFormat="1" x14ac:dyDescent="0.25">
      <c r="A26" s="59"/>
      <c r="B26" s="61" t="s">
        <v>26</v>
      </c>
      <c r="C26" s="62" t="s">
        <v>25</v>
      </c>
      <c r="D26" s="63"/>
      <c r="E26" s="64"/>
      <c r="F26" s="5" t="str">
        <f t="shared" ref="F26:AR26" si="15">IF(F$3&gt;0,F7*F22/1000,"")</f>
        <v/>
      </c>
      <c r="G26" s="5" t="str">
        <f t="shared" si="15"/>
        <v/>
      </c>
      <c r="H26" s="5" t="str">
        <f t="shared" si="15"/>
        <v/>
      </c>
      <c r="I26" s="5" t="str">
        <f t="shared" si="15"/>
        <v/>
      </c>
      <c r="J26" s="5" t="str">
        <f t="shared" si="15"/>
        <v/>
      </c>
      <c r="K26" s="5" t="str">
        <f t="shared" si="15"/>
        <v/>
      </c>
      <c r="L26" s="5" t="str">
        <f t="shared" si="15"/>
        <v/>
      </c>
      <c r="M26" s="5" t="str">
        <f t="shared" si="15"/>
        <v/>
      </c>
      <c r="N26" s="5" t="str">
        <f t="shared" si="15"/>
        <v/>
      </c>
      <c r="O26" s="5" t="str">
        <f t="shared" si="15"/>
        <v/>
      </c>
      <c r="P26" s="5" t="str">
        <f t="shared" si="15"/>
        <v/>
      </c>
      <c r="Q26" s="5" t="str">
        <f t="shared" si="15"/>
        <v/>
      </c>
      <c r="R26" s="5" t="str">
        <f t="shared" si="15"/>
        <v/>
      </c>
      <c r="S26" s="5" t="str">
        <f t="shared" si="15"/>
        <v/>
      </c>
      <c r="T26" s="5" t="str">
        <f t="shared" si="15"/>
        <v/>
      </c>
      <c r="U26" s="5" t="str">
        <f t="shared" si="15"/>
        <v/>
      </c>
      <c r="V26" s="5" t="str">
        <f t="shared" si="15"/>
        <v/>
      </c>
      <c r="W26" s="5" t="str">
        <f t="shared" si="15"/>
        <v/>
      </c>
      <c r="X26" s="5" t="str">
        <f t="shared" si="15"/>
        <v/>
      </c>
      <c r="Y26" s="5" t="str">
        <f t="shared" si="15"/>
        <v/>
      </c>
      <c r="Z26" s="5" t="str">
        <f t="shared" si="15"/>
        <v/>
      </c>
      <c r="AA26" s="5" t="str">
        <f t="shared" si="15"/>
        <v/>
      </c>
      <c r="AB26" s="5" t="str">
        <f t="shared" si="15"/>
        <v/>
      </c>
      <c r="AC26" s="5" t="str">
        <f t="shared" si="15"/>
        <v/>
      </c>
      <c r="AD26" s="5" t="str">
        <f t="shared" si="15"/>
        <v/>
      </c>
      <c r="AE26" s="5" t="str">
        <f t="shared" si="15"/>
        <v/>
      </c>
      <c r="AF26" s="5" t="str">
        <f t="shared" si="15"/>
        <v/>
      </c>
      <c r="AG26" s="5" t="str">
        <f t="shared" si="15"/>
        <v/>
      </c>
      <c r="AH26" s="5" t="str">
        <f t="shared" si="15"/>
        <v/>
      </c>
      <c r="AI26" s="5" t="str">
        <f t="shared" si="15"/>
        <v/>
      </c>
      <c r="AJ26" s="5" t="str">
        <f t="shared" si="15"/>
        <v/>
      </c>
      <c r="AK26" s="5" t="str">
        <f t="shared" si="15"/>
        <v/>
      </c>
      <c r="AL26" s="5" t="str">
        <f t="shared" si="15"/>
        <v/>
      </c>
      <c r="AM26" s="5" t="str">
        <f t="shared" si="15"/>
        <v/>
      </c>
      <c r="AN26" s="5" t="str">
        <f t="shared" si="15"/>
        <v/>
      </c>
      <c r="AO26" s="5" t="str">
        <f t="shared" si="15"/>
        <v/>
      </c>
      <c r="AP26" s="5" t="str">
        <f t="shared" si="15"/>
        <v/>
      </c>
      <c r="AQ26" s="5" t="str">
        <f t="shared" si="15"/>
        <v/>
      </c>
      <c r="AR26" s="5" t="str">
        <f t="shared" si="15"/>
        <v/>
      </c>
      <c r="AS26" s="40"/>
    </row>
    <row r="27" spans="1:45" s="3" customFormat="1" x14ac:dyDescent="0.25">
      <c r="B27" s="78" t="s">
        <v>27</v>
      </c>
      <c r="C27" s="65" t="s">
        <v>25</v>
      </c>
      <c r="D27" s="66"/>
      <c r="E27" s="67"/>
      <c r="F27" s="80" t="str">
        <f>IF(F$3&gt;0,'Counterfactual scenario'!E127/1000000,"")</f>
        <v/>
      </c>
      <c r="G27" s="80" t="str">
        <f>IF(G$3&gt;0,'Counterfactual scenario'!F127/1000000,"")</f>
        <v/>
      </c>
      <c r="H27" s="80" t="str">
        <f>IF(H$3&gt;0,'Counterfactual scenario'!G127/1000000,"")</f>
        <v/>
      </c>
      <c r="I27" s="80" t="str">
        <f>IF(I$3&gt;0,'Counterfactual scenario'!H127/1000000,"")</f>
        <v/>
      </c>
      <c r="J27" s="80" t="str">
        <f>IF(J$3&gt;0,'Counterfactual scenario'!I127/1000000,"")</f>
        <v/>
      </c>
      <c r="K27" s="80" t="str">
        <f>IF(K$3&gt;0,'Counterfactual scenario'!J127/1000000,"")</f>
        <v/>
      </c>
      <c r="L27" s="80" t="str">
        <f>IF(L$3&gt;0,'Counterfactual scenario'!K127/1000000,"")</f>
        <v/>
      </c>
      <c r="M27" s="80" t="str">
        <f>IF(M$3&gt;0,'Counterfactual scenario'!L127/1000000,"")</f>
        <v/>
      </c>
      <c r="N27" s="80" t="str">
        <f>IF(N$3&gt;0,'Counterfactual scenario'!M127/1000000,"")</f>
        <v/>
      </c>
      <c r="O27" s="80" t="str">
        <f>IF(O$3&gt;0,'Counterfactual scenario'!N127/1000000,"")</f>
        <v/>
      </c>
      <c r="P27" s="80" t="str">
        <f>IF(P$3&gt;0,'Counterfactual scenario'!O127/1000000,"")</f>
        <v/>
      </c>
      <c r="Q27" s="80" t="str">
        <f>IF(Q$3&gt;0,'Counterfactual scenario'!P127/1000000,"")</f>
        <v/>
      </c>
      <c r="R27" s="80" t="str">
        <f>IF(R$3&gt;0,'Counterfactual scenario'!Q127/1000000,"")</f>
        <v/>
      </c>
      <c r="S27" s="80" t="str">
        <f>IF(S$3&gt;0,'Counterfactual scenario'!R127/1000000,"")</f>
        <v/>
      </c>
      <c r="T27" s="80" t="str">
        <f>IF(T$3&gt;0,'Counterfactual scenario'!S127/1000000,"")</f>
        <v/>
      </c>
      <c r="U27" s="80" t="str">
        <f>IF(U$3&gt;0,'Counterfactual scenario'!T127/1000000,"")</f>
        <v/>
      </c>
      <c r="V27" s="80" t="str">
        <f>IF(V$3&gt;0,'Counterfactual scenario'!U127/1000000,"")</f>
        <v/>
      </c>
      <c r="W27" s="80" t="str">
        <f>IF(W$3&gt;0,'Counterfactual scenario'!V127/1000000,"")</f>
        <v/>
      </c>
      <c r="X27" s="80" t="str">
        <f>IF(X$3&gt;0,'Counterfactual scenario'!W127/1000000,"")</f>
        <v/>
      </c>
      <c r="Y27" s="80" t="str">
        <f>IF(Y$3&gt;0,'Counterfactual scenario'!X127/1000000,"")</f>
        <v/>
      </c>
      <c r="Z27" s="80" t="str">
        <f>IF(Z$3&gt;0,'Counterfactual scenario'!Y127/1000000,"")</f>
        <v/>
      </c>
      <c r="AA27" s="80" t="str">
        <f>IF(AA$3&gt;0,'Counterfactual scenario'!Z127/1000000,"")</f>
        <v/>
      </c>
      <c r="AB27" s="80" t="str">
        <f>IF(AB$3&gt;0,'Counterfactual scenario'!AA127/1000000,"")</f>
        <v/>
      </c>
      <c r="AC27" s="80" t="str">
        <f>IF(AC$3&gt;0,'Counterfactual scenario'!AB127/1000000,"")</f>
        <v/>
      </c>
      <c r="AD27" s="80" t="str">
        <f>IF(AD$3&gt;0,'Counterfactual scenario'!AC127/1000000,"")</f>
        <v/>
      </c>
      <c r="AE27" s="80" t="str">
        <f>IF(AE$3&gt;0,'Counterfactual scenario'!AD127/1000000,"")</f>
        <v/>
      </c>
      <c r="AF27" s="80" t="str">
        <f>IF(AF$3&gt;0,'Counterfactual scenario'!AE127/1000000,"")</f>
        <v/>
      </c>
      <c r="AG27" s="80" t="str">
        <f>IF(AG$3&gt;0,'Counterfactual scenario'!AF127/1000000,"")</f>
        <v/>
      </c>
      <c r="AH27" s="80" t="str">
        <f>IF(AH$3&gt;0,'Counterfactual scenario'!AG127/1000000,"")</f>
        <v/>
      </c>
      <c r="AI27" s="80" t="str">
        <f>IF(AI$3&gt;0,'Counterfactual scenario'!AH127/1000000,"")</f>
        <v/>
      </c>
      <c r="AJ27" s="80" t="str">
        <f>IF(AJ$3&gt;0,'Counterfactual scenario'!AI127/1000000,"")</f>
        <v/>
      </c>
      <c r="AK27" s="80" t="str">
        <f>IF(AK$3&gt;0,'Counterfactual scenario'!AJ127/1000000,"")</f>
        <v/>
      </c>
      <c r="AL27" s="80" t="str">
        <f>IF(AL$3&gt;0,'Counterfactual scenario'!AK127/1000000,"")</f>
        <v/>
      </c>
      <c r="AM27" s="80" t="str">
        <f>IF(AM$3&gt;0,'Counterfactual scenario'!AL127/1000000,"")</f>
        <v/>
      </c>
      <c r="AN27" s="80" t="str">
        <f>IF(AN$3&gt;0,'Counterfactual scenario'!AM127/1000000,"")</f>
        <v/>
      </c>
      <c r="AO27" s="80" t="str">
        <f>IF(AO$3&gt;0,'Counterfactual scenario'!AN127/1000000,"")</f>
        <v/>
      </c>
      <c r="AP27" s="80" t="str">
        <f>IF(AP$3&gt;0,'Counterfactual scenario'!AO127/1000000,"")</f>
        <v/>
      </c>
      <c r="AQ27" s="80" t="str">
        <f>IF(AQ$3&gt;0,'Counterfactual scenario'!AP127/1000000,"")</f>
        <v/>
      </c>
      <c r="AR27" s="80" t="str">
        <f>IF(AR$3&gt;0,'Counterfactual scenario'!AQ127/1000000,"")</f>
        <v/>
      </c>
    </row>
    <row r="28" spans="1:45" s="3" customFormat="1" x14ac:dyDescent="0.25">
      <c r="A28" s="59"/>
      <c r="B28" s="81" t="s">
        <v>28</v>
      </c>
      <c r="C28" s="82" t="s">
        <v>25</v>
      </c>
      <c r="D28" s="83"/>
      <c r="E28" s="84"/>
      <c r="F28" s="85" t="str">
        <f>IF(F$3&gt;0,SUM(F25:F27),"")</f>
        <v/>
      </c>
      <c r="G28" s="85" t="str">
        <f t="shared" ref="G28:J28" si="16">IF(G$3&gt;0,SUM(G25:G27),"")</f>
        <v/>
      </c>
      <c r="H28" s="85" t="str">
        <f t="shared" si="16"/>
        <v/>
      </c>
      <c r="I28" s="85" t="str">
        <f t="shared" si="16"/>
        <v/>
      </c>
      <c r="J28" s="85" t="str">
        <f t="shared" si="16"/>
        <v/>
      </c>
      <c r="K28" s="85" t="str">
        <f>IF(K$3&gt;0,SUM(K25:K27),"")</f>
        <v/>
      </c>
      <c r="L28" s="85" t="str">
        <f t="shared" ref="L28:AR28" si="17">IF(L$3&gt;0,SUM(L25:L27),"")</f>
        <v/>
      </c>
      <c r="M28" s="85" t="str">
        <f t="shared" si="17"/>
        <v/>
      </c>
      <c r="N28" s="85" t="str">
        <f t="shared" si="17"/>
        <v/>
      </c>
      <c r="O28" s="85" t="str">
        <f t="shared" si="17"/>
        <v/>
      </c>
      <c r="P28" s="85" t="str">
        <f t="shared" si="17"/>
        <v/>
      </c>
      <c r="Q28" s="85" t="str">
        <f t="shared" si="17"/>
        <v/>
      </c>
      <c r="R28" s="85" t="str">
        <f t="shared" si="17"/>
        <v/>
      </c>
      <c r="S28" s="85" t="str">
        <f t="shared" si="17"/>
        <v/>
      </c>
      <c r="T28" s="85" t="str">
        <f t="shared" si="17"/>
        <v/>
      </c>
      <c r="U28" s="85" t="str">
        <f t="shared" si="17"/>
        <v/>
      </c>
      <c r="V28" s="85" t="str">
        <f t="shared" si="17"/>
        <v/>
      </c>
      <c r="W28" s="85" t="str">
        <f t="shared" si="17"/>
        <v/>
      </c>
      <c r="X28" s="85" t="str">
        <f t="shared" si="17"/>
        <v/>
      </c>
      <c r="Y28" s="85" t="str">
        <f t="shared" si="17"/>
        <v/>
      </c>
      <c r="Z28" s="85" t="str">
        <f t="shared" si="17"/>
        <v/>
      </c>
      <c r="AA28" s="85" t="str">
        <f t="shared" si="17"/>
        <v/>
      </c>
      <c r="AB28" s="85" t="str">
        <f t="shared" si="17"/>
        <v/>
      </c>
      <c r="AC28" s="85" t="str">
        <f t="shared" si="17"/>
        <v/>
      </c>
      <c r="AD28" s="85" t="str">
        <f t="shared" si="17"/>
        <v/>
      </c>
      <c r="AE28" s="85" t="str">
        <f t="shared" si="17"/>
        <v/>
      </c>
      <c r="AF28" s="85" t="str">
        <f t="shared" si="17"/>
        <v/>
      </c>
      <c r="AG28" s="85" t="str">
        <f t="shared" si="17"/>
        <v/>
      </c>
      <c r="AH28" s="85" t="str">
        <f t="shared" si="17"/>
        <v/>
      </c>
      <c r="AI28" s="85" t="str">
        <f t="shared" si="17"/>
        <v/>
      </c>
      <c r="AJ28" s="85" t="str">
        <f t="shared" si="17"/>
        <v/>
      </c>
      <c r="AK28" s="85" t="str">
        <f t="shared" si="17"/>
        <v/>
      </c>
      <c r="AL28" s="85" t="str">
        <f t="shared" si="17"/>
        <v/>
      </c>
      <c r="AM28" s="85" t="str">
        <f t="shared" si="17"/>
        <v/>
      </c>
      <c r="AN28" s="85" t="str">
        <f t="shared" si="17"/>
        <v/>
      </c>
      <c r="AO28" s="85" t="str">
        <f t="shared" si="17"/>
        <v/>
      </c>
      <c r="AP28" s="85" t="str">
        <f t="shared" si="17"/>
        <v/>
      </c>
      <c r="AQ28" s="85" t="str">
        <f t="shared" si="17"/>
        <v/>
      </c>
      <c r="AR28" s="85" t="str">
        <f t="shared" si="17"/>
        <v/>
      </c>
      <c r="AS28" s="40"/>
    </row>
    <row r="29" spans="1:45" s="10" customFormat="1" x14ac:dyDescent="0.25">
      <c r="C29" s="68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45" s="10" customFormat="1" x14ac:dyDescent="0.25">
      <c r="A30" s="18" t="s">
        <v>29</v>
      </c>
      <c r="C30" s="68"/>
      <c r="F30" s="30"/>
      <c r="G30" s="86"/>
      <c r="H30" s="87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45" s="3" customFormat="1" x14ac:dyDescent="0.25">
      <c r="B31" s="78" t="s">
        <v>30</v>
      </c>
      <c r="C31" s="65" t="s">
        <v>25</v>
      </c>
      <c r="D31" s="66"/>
      <c r="E31" s="67"/>
      <c r="F31" s="80" t="str">
        <f>IF(F$3&gt;0,-'Counterfactual scenario'!E89/1000000,"")</f>
        <v/>
      </c>
      <c r="G31" s="80" t="str">
        <f>IF(G$3&gt;0,-'Counterfactual scenario'!F89/1000000,"")</f>
        <v/>
      </c>
      <c r="H31" s="80" t="str">
        <f>IF(H$3&gt;0,-'Counterfactual scenario'!G89/1000000,"")</f>
        <v/>
      </c>
      <c r="I31" s="80" t="str">
        <f>IF(I$3&gt;0,-'Counterfactual scenario'!H89/1000000,"")</f>
        <v/>
      </c>
      <c r="J31" s="80" t="str">
        <f>IF(J$3&gt;0,-'Counterfactual scenario'!I89/1000000,"")</f>
        <v/>
      </c>
      <c r="K31" s="80" t="str">
        <f>IF(K$3&gt;0,-'Counterfactual scenario'!J89/1000000,"")</f>
        <v/>
      </c>
      <c r="L31" s="80" t="str">
        <f>IF(L$3&gt;0,-'Counterfactual scenario'!K89/1000000,"")</f>
        <v/>
      </c>
      <c r="M31" s="80" t="str">
        <f>IF(M$3&gt;0,-'Counterfactual scenario'!L89/1000000,"")</f>
        <v/>
      </c>
      <c r="N31" s="80" t="str">
        <f>IF(N$3&gt;0,-'Counterfactual scenario'!M89/1000000,"")</f>
        <v/>
      </c>
      <c r="O31" s="80" t="str">
        <f>IF(O$3&gt;0,-'Counterfactual scenario'!N89/1000000,"")</f>
        <v/>
      </c>
      <c r="P31" s="80" t="str">
        <f>IF(P$3&gt;0,-'Counterfactual scenario'!O89/1000000,"")</f>
        <v/>
      </c>
      <c r="Q31" s="80" t="str">
        <f>IF(Q$3&gt;0,-'Counterfactual scenario'!P89/1000000,"")</f>
        <v/>
      </c>
      <c r="R31" s="80" t="str">
        <f>IF(R$3&gt;0,-'Counterfactual scenario'!Q89/1000000,"")</f>
        <v/>
      </c>
      <c r="S31" s="80" t="str">
        <f>IF(S$3&gt;0,-'Counterfactual scenario'!R89/1000000,"")</f>
        <v/>
      </c>
      <c r="T31" s="80" t="str">
        <f>IF(T$3&gt;0,-'Counterfactual scenario'!S89/1000000,"")</f>
        <v/>
      </c>
      <c r="U31" s="80" t="str">
        <f>IF(U$3&gt;0,-'Counterfactual scenario'!T89/1000000,"")</f>
        <v/>
      </c>
      <c r="V31" s="80" t="str">
        <f>IF(V$3&gt;0,-'Counterfactual scenario'!U89/1000000,"")</f>
        <v/>
      </c>
      <c r="W31" s="80" t="str">
        <f>IF(W$3&gt;0,-'Counterfactual scenario'!V89/1000000,"")</f>
        <v/>
      </c>
      <c r="X31" s="80" t="str">
        <f>IF(X$3&gt;0,-'Counterfactual scenario'!W89/1000000,"")</f>
        <v/>
      </c>
      <c r="Y31" s="80" t="str">
        <f>IF(Y$3&gt;0,-'Counterfactual scenario'!X89/1000000,"")</f>
        <v/>
      </c>
      <c r="Z31" s="80" t="str">
        <f>IF(Z$3&gt;0,-'Counterfactual scenario'!Y89/1000000,"")</f>
        <v/>
      </c>
      <c r="AA31" s="80" t="str">
        <f>IF(AA$3&gt;0,-'Counterfactual scenario'!Z89/1000000,"")</f>
        <v/>
      </c>
      <c r="AB31" s="80" t="str">
        <f>IF(AB$3&gt;0,-'Counterfactual scenario'!AA89/1000000,"")</f>
        <v/>
      </c>
      <c r="AC31" s="80" t="str">
        <f>IF(AC$3&gt;0,-'Counterfactual scenario'!AB89/1000000,"")</f>
        <v/>
      </c>
      <c r="AD31" s="80" t="str">
        <f>IF(AD$3&gt;0,-'Counterfactual scenario'!AC89/1000000,"")</f>
        <v/>
      </c>
      <c r="AE31" s="80" t="str">
        <f>IF(AE$3&gt;0,-'Counterfactual scenario'!AD89/1000000,"")</f>
        <v/>
      </c>
      <c r="AF31" s="80" t="str">
        <f>IF(AF$3&gt;0,-'Counterfactual scenario'!AE89/1000000,"")</f>
        <v/>
      </c>
      <c r="AG31" s="80" t="str">
        <f>IF(AG$3&gt;0,-'Counterfactual scenario'!AF89/1000000,"")</f>
        <v/>
      </c>
      <c r="AH31" s="80" t="str">
        <f>IF(AH$3&gt;0,-'Counterfactual scenario'!AG89/1000000,"")</f>
        <v/>
      </c>
      <c r="AI31" s="80" t="str">
        <f>IF(AI$3&gt;0,-'Counterfactual scenario'!AH89/1000000,"")</f>
        <v/>
      </c>
      <c r="AJ31" s="80" t="str">
        <f>IF(AJ$3&gt;0,-'Counterfactual scenario'!AI89/1000000,"")</f>
        <v/>
      </c>
      <c r="AK31" s="80" t="str">
        <f>IF(AK$3&gt;0,-'Counterfactual scenario'!AJ89/1000000,"")</f>
        <v/>
      </c>
      <c r="AL31" s="80" t="str">
        <f>IF(AL$3&gt;0,-'Counterfactual scenario'!AK89/1000000,"")</f>
        <v/>
      </c>
      <c r="AM31" s="80" t="str">
        <f>IF(AM$3&gt;0,-'Counterfactual scenario'!AL89/1000000,"")</f>
        <v/>
      </c>
      <c r="AN31" s="80" t="str">
        <f>IF(AN$3&gt;0,-'Counterfactual scenario'!AM89/1000000,"")</f>
        <v/>
      </c>
      <c r="AO31" s="80" t="str">
        <f>IF(AO$3&gt;0,-'Counterfactual scenario'!AN89/1000000,"")</f>
        <v/>
      </c>
      <c r="AP31" s="80" t="str">
        <f>IF(AP$3&gt;0,-'Counterfactual scenario'!AO89/1000000,"")</f>
        <v/>
      </c>
      <c r="AQ31" s="80" t="str">
        <f>IF(AQ$3&gt;0,-'Counterfactual scenario'!AP89/1000000,"")</f>
        <v/>
      </c>
      <c r="AR31" s="80" t="str">
        <f>IF(AR$3&gt;0,-'Counterfactual scenario'!AQ89/1000000,"")</f>
        <v/>
      </c>
    </row>
    <row r="32" spans="1:45" s="3" customFormat="1" x14ac:dyDescent="0.25">
      <c r="B32" s="78" t="s">
        <v>31</v>
      </c>
      <c r="C32" s="65" t="s">
        <v>25</v>
      </c>
      <c r="D32" s="66"/>
      <c r="E32" s="67"/>
      <c r="F32" s="80" t="str">
        <f>IF(F$3&gt;0,-'Counterfactual scenario'!E92/1000000,"")</f>
        <v/>
      </c>
      <c r="G32" s="80" t="str">
        <f>IF(G$3&gt;0,-'Counterfactual scenario'!F92/1000000,"")</f>
        <v/>
      </c>
      <c r="H32" s="80" t="str">
        <f>IF(H$3&gt;0,-'Counterfactual scenario'!G92/1000000,"")</f>
        <v/>
      </c>
      <c r="I32" s="80" t="str">
        <f>IF(I$3&gt;0,-'Counterfactual scenario'!H92/1000000,"")</f>
        <v/>
      </c>
      <c r="J32" s="80" t="str">
        <f>IF(J$3&gt;0,-'Counterfactual scenario'!I92/1000000,"")</f>
        <v/>
      </c>
      <c r="K32" s="80" t="str">
        <f>IF(K$3&gt;0,-'Counterfactual scenario'!J92/1000000,"")</f>
        <v/>
      </c>
      <c r="L32" s="80" t="str">
        <f>IF(L$3&gt;0,-'Counterfactual scenario'!K92/1000000,"")</f>
        <v/>
      </c>
      <c r="M32" s="80" t="str">
        <f>IF(M$3&gt;0,-'Counterfactual scenario'!L92/1000000,"")</f>
        <v/>
      </c>
      <c r="N32" s="80" t="str">
        <f>IF(N$3&gt;0,-'Counterfactual scenario'!M92/1000000,"")</f>
        <v/>
      </c>
      <c r="O32" s="80" t="str">
        <f>IF(O$3&gt;0,-'Counterfactual scenario'!N92/1000000,"")</f>
        <v/>
      </c>
      <c r="P32" s="80" t="str">
        <f>IF(P$3&gt;0,-'Counterfactual scenario'!O92/1000000,"")</f>
        <v/>
      </c>
      <c r="Q32" s="80" t="str">
        <f>IF(Q$3&gt;0,-'Counterfactual scenario'!P92/1000000,"")</f>
        <v/>
      </c>
      <c r="R32" s="80" t="str">
        <f>IF(R$3&gt;0,-'Counterfactual scenario'!Q92/1000000,"")</f>
        <v/>
      </c>
      <c r="S32" s="80" t="str">
        <f>IF(S$3&gt;0,-'Counterfactual scenario'!R92/1000000,"")</f>
        <v/>
      </c>
      <c r="T32" s="80" t="str">
        <f>IF(T$3&gt;0,-'Counterfactual scenario'!S92/1000000,"")</f>
        <v/>
      </c>
      <c r="U32" s="80" t="str">
        <f>IF(U$3&gt;0,-'Counterfactual scenario'!T92/1000000,"")</f>
        <v/>
      </c>
      <c r="V32" s="80" t="str">
        <f>IF(V$3&gt;0,-'Counterfactual scenario'!U92/1000000,"")</f>
        <v/>
      </c>
      <c r="W32" s="80" t="str">
        <f>IF(W$3&gt;0,-'Counterfactual scenario'!V92/1000000,"")</f>
        <v/>
      </c>
      <c r="X32" s="80" t="str">
        <f>IF(X$3&gt;0,-'Counterfactual scenario'!W92/1000000,"")</f>
        <v/>
      </c>
      <c r="Y32" s="80" t="str">
        <f>IF(Y$3&gt;0,-'Counterfactual scenario'!X92/1000000,"")</f>
        <v/>
      </c>
      <c r="Z32" s="80" t="str">
        <f>IF(Z$3&gt;0,-'Counterfactual scenario'!Y92/1000000,"")</f>
        <v/>
      </c>
      <c r="AA32" s="80" t="str">
        <f>IF(AA$3&gt;0,-'Counterfactual scenario'!Z92/1000000,"")</f>
        <v/>
      </c>
      <c r="AB32" s="80" t="str">
        <f>IF(AB$3&gt;0,-'Counterfactual scenario'!AA92/1000000,"")</f>
        <v/>
      </c>
      <c r="AC32" s="80" t="str">
        <f>IF(AC$3&gt;0,-'Counterfactual scenario'!AB92/1000000,"")</f>
        <v/>
      </c>
      <c r="AD32" s="80" t="str">
        <f>IF(AD$3&gt;0,-'Counterfactual scenario'!AC92/1000000,"")</f>
        <v/>
      </c>
      <c r="AE32" s="80" t="str">
        <f>IF(AE$3&gt;0,-'Counterfactual scenario'!AD92/1000000,"")</f>
        <v/>
      </c>
      <c r="AF32" s="80" t="str">
        <f>IF(AF$3&gt;0,-'Counterfactual scenario'!AE92/1000000,"")</f>
        <v/>
      </c>
      <c r="AG32" s="80" t="str">
        <f>IF(AG$3&gt;0,-'Counterfactual scenario'!AF92/1000000,"")</f>
        <v/>
      </c>
      <c r="AH32" s="80" t="str">
        <f>IF(AH$3&gt;0,-'Counterfactual scenario'!AG92/1000000,"")</f>
        <v/>
      </c>
      <c r="AI32" s="80" t="str">
        <f>IF(AI$3&gt;0,-'Counterfactual scenario'!AH92/1000000,"")</f>
        <v/>
      </c>
      <c r="AJ32" s="80" t="str">
        <f>IF(AJ$3&gt;0,-'Counterfactual scenario'!AI92/1000000,"")</f>
        <v/>
      </c>
      <c r="AK32" s="80" t="str">
        <f>IF(AK$3&gt;0,-'Counterfactual scenario'!AJ92/1000000,"")</f>
        <v/>
      </c>
      <c r="AL32" s="80" t="str">
        <f>IF(AL$3&gt;0,-'Counterfactual scenario'!AK92/1000000,"")</f>
        <v/>
      </c>
      <c r="AM32" s="80" t="str">
        <f>IF(AM$3&gt;0,-'Counterfactual scenario'!AL92/1000000,"")</f>
        <v/>
      </c>
      <c r="AN32" s="80" t="str">
        <f>IF(AN$3&gt;0,-'Counterfactual scenario'!AM92/1000000,"")</f>
        <v/>
      </c>
      <c r="AO32" s="80" t="str">
        <f>IF(AO$3&gt;0,-'Counterfactual scenario'!AN92/1000000,"")</f>
        <v/>
      </c>
      <c r="AP32" s="80" t="str">
        <f>IF(AP$3&gt;0,-'Counterfactual scenario'!AO92/1000000,"")</f>
        <v/>
      </c>
      <c r="AQ32" s="80" t="str">
        <f>IF(AQ$3&gt;0,-'Counterfactual scenario'!AP92/1000000,"")</f>
        <v/>
      </c>
      <c r="AR32" s="80" t="str">
        <f>IF(AR$3&gt;0,-'Counterfactual scenario'!AQ92/1000000,"")</f>
        <v/>
      </c>
    </row>
    <row r="33" spans="1:45" s="3" customFormat="1" x14ac:dyDescent="0.25">
      <c r="B33" s="78" t="s">
        <v>32</v>
      </c>
      <c r="C33" s="65" t="s">
        <v>25</v>
      </c>
      <c r="D33" s="66"/>
      <c r="E33" s="67"/>
      <c r="F33" s="80" t="str">
        <f>IF(F$3&gt;0,-'Counterfactual scenario'!E107/1000000,"")</f>
        <v/>
      </c>
      <c r="G33" s="80" t="str">
        <f>IF(G$3&gt;0,-'Counterfactual scenario'!F107/1000000,"")</f>
        <v/>
      </c>
      <c r="H33" s="80" t="str">
        <f>IF(H$3&gt;0,-'Counterfactual scenario'!G107/1000000,"")</f>
        <v/>
      </c>
      <c r="I33" s="80" t="str">
        <f>IF(I$3&gt;0,-'Counterfactual scenario'!H107/1000000,"")</f>
        <v/>
      </c>
      <c r="J33" s="80" t="str">
        <f>IF(J$3&gt;0,-'Counterfactual scenario'!I107/1000000,"")</f>
        <v/>
      </c>
      <c r="K33" s="80" t="str">
        <f>IF(K$3&gt;0,-'Counterfactual scenario'!J107/1000000,"")</f>
        <v/>
      </c>
      <c r="L33" s="80" t="str">
        <f>IF(L$3&gt;0,-'Counterfactual scenario'!K107/1000000,"")</f>
        <v/>
      </c>
      <c r="M33" s="80" t="str">
        <f>IF(M$3&gt;0,-'Counterfactual scenario'!L107/1000000,"")</f>
        <v/>
      </c>
      <c r="N33" s="80" t="str">
        <f>IF(N$3&gt;0,-'Counterfactual scenario'!M107/1000000,"")</f>
        <v/>
      </c>
      <c r="O33" s="80" t="str">
        <f>IF(O$3&gt;0,-'Counterfactual scenario'!N107/1000000,"")</f>
        <v/>
      </c>
      <c r="P33" s="80" t="str">
        <f>IF(P$3&gt;0,-'Counterfactual scenario'!O107/1000000,"")</f>
        <v/>
      </c>
      <c r="Q33" s="80" t="str">
        <f>IF(Q$3&gt;0,-'Counterfactual scenario'!P107/1000000,"")</f>
        <v/>
      </c>
      <c r="R33" s="80" t="str">
        <f>IF(R$3&gt;0,-'Counterfactual scenario'!Q107/1000000,"")</f>
        <v/>
      </c>
      <c r="S33" s="80" t="str">
        <f>IF(S$3&gt;0,-'Counterfactual scenario'!R107/1000000,"")</f>
        <v/>
      </c>
      <c r="T33" s="80" t="str">
        <f>IF(T$3&gt;0,-'Counterfactual scenario'!S107/1000000,"")</f>
        <v/>
      </c>
      <c r="U33" s="80" t="str">
        <f>IF(U$3&gt;0,-'Counterfactual scenario'!T107/1000000,"")</f>
        <v/>
      </c>
      <c r="V33" s="80" t="str">
        <f>IF(V$3&gt;0,-'Counterfactual scenario'!U107/1000000,"")</f>
        <v/>
      </c>
      <c r="W33" s="80" t="str">
        <f>IF(W$3&gt;0,-'Counterfactual scenario'!V107/1000000,"")</f>
        <v/>
      </c>
      <c r="X33" s="80" t="str">
        <f>IF(X$3&gt;0,-'Counterfactual scenario'!W107/1000000,"")</f>
        <v/>
      </c>
      <c r="Y33" s="80" t="str">
        <f>IF(Y$3&gt;0,-'Counterfactual scenario'!X107/1000000,"")</f>
        <v/>
      </c>
      <c r="Z33" s="80" t="str">
        <f>IF(Z$3&gt;0,-'Counterfactual scenario'!Y107/1000000,"")</f>
        <v/>
      </c>
      <c r="AA33" s="80" t="str">
        <f>IF(AA$3&gt;0,-'Counterfactual scenario'!Z107/1000000,"")</f>
        <v/>
      </c>
      <c r="AB33" s="80" t="str">
        <f>IF(AB$3&gt;0,-'Counterfactual scenario'!AA107/1000000,"")</f>
        <v/>
      </c>
      <c r="AC33" s="80" t="str">
        <f>IF(AC$3&gt;0,-'Counterfactual scenario'!AB107/1000000,"")</f>
        <v/>
      </c>
      <c r="AD33" s="80" t="str">
        <f>IF(AD$3&gt;0,-'Counterfactual scenario'!AC107/1000000,"")</f>
        <v/>
      </c>
      <c r="AE33" s="80" t="str">
        <f>IF(AE$3&gt;0,-'Counterfactual scenario'!AD107/1000000,"")</f>
        <v/>
      </c>
      <c r="AF33" s="80" t="str">
        <f>IF(AF$3&gt;0,-'Counterfactual scenario'!AE107/1000000,"")</f>
        <v/>
      </c>
      <c r="AG33" s="80" t="str">
        <f>IF(AG$3&gt;0,-'Counterfactual scenario'!AF107/1000000,"")</f>
        <v/>
      </c>
      <c r="AH33" s="80" t="str">
        <f>IF(AH$3&gt;0,-'Counterfactual scenario'!AG107/1000000,"")</f>
        <v/>
      </c>
      <c r="AI33" s="80" t="str">
        <f>IF(AI$3&gt;0,-'Counterfactual scenario'!AH107/1000000,"")</f>
        <v/>
      </c>
      <c r="AJ33" s="80" t="str">
        <f>IF(AJ$3&gt;0,-'Counterfactual scenario'!AI107/1000000,"")</f>
        <v/>
      </c>
      <c r="AK33" s="80" t="str">
        <f>IF(AK$3&gt;0,-'Counterfactual scenario'!AJ107/1000000,"")</f>
        <v/>
      </c>
      <c r="AL33" s="80" t="str">
        <f>IF(AL$3&gt;0,-'Counterfactual scenario'!AK107/1000000,"")</f>
        <v/>
      </c>
      <c r="AM33" s="80" t="str">
        <f>IF(AM$3&gt;0,-'Counterfactual scenario'!AL107/1000000,"")</f>
        <v/>
      </c>
      <c r="AN33" s="80" t="str">
        <f>IF(AN$3&gt;0,-'Counterfactual scenario'!AM107/1000000,"")</f>
        <v/>
      </c>
      <c r="AO33" s="80" t="str">
        <f>IF(AO$3&gt;0,-'Counterfactual scenario'!AN107/1000000,"")</f>
        <v/>
      </c>
      <c r="AP33" s="80" t="str">
        <f>IF(AP$3&gt;0,-'Counterfactual scenario'!AO107/1000000,"")</f>
        <v/>
      </c>
      <c r="AQ33" s="80" t="str">
        <f>IF(AQ$3&gt;0,-'Counterfactual scenario'!AP107/1000000,"")</f>
        <v/>
      </c>
      <c r="AR33" s="80" t="str">
        <f>IF(AR$3&gt;0,-'Counterfactual scenario'!AQ107/1000000,"")</f>
        <v/>
      </c>
    </row>
    <row r="34" spans="1:45" s="3" customFormat="1" x14ac:dyDescent="0.25">
      <c r="A34" s="59"/>
      <c r="B34" s="81" t="s">
        <v>33</v>
      </c>
      <c r="C34" s="82" t="s">
        <v>25</v>
      </c>
      <c r="D34" s="83"/>
      <c r="E34" s="84"/>
      <c r="F34" s="85" t="str">
        <f>IF(F$3&gt;0,SUM(F31:F33),"")</f>
        <v/>
      </c>
      <c r="G34" s="85" t="str">
        <f t="shared" ref="G34:J34" si="18">IF(G$3&gt;0,SUM(G31:G33),"")</f>
        <v/>
      </c>
      <c r="H34" s="85" t="str">
        <f t="shared" si="18"/>
        <v/>
      </c>
      <c r="I34" s="85" t="str">
        <f t="shared" si="18"/>
        <v/>
      </c>
      <c r="J34" s="85" t="str">
        <f t="shared" si="18"/>
        <v/>
      </c>
      <c r="K34" s="85" t="str">
        <f>IF(K$3&gt;0,SUM(K31:K33),"")</f>
        <v/>
      </c>
      <c r="L34" s="85" t="str">
        <f t="shared" ref="L34:AR34" si="19">IF(L$3&gt;0,SUM(L31:L33),"")</f>
        <v/>
      </c>
      <c r="M34" s="85" t="str">
        <f t="shared" si="19"/>
        <v/>
      </c>
      <c r="N34" s="85" t="str">
        <f t="shared" si="19"/>
        <v/>
      </c>
      <c r="O34" s="85" t="str">
        <f t="shared" si="19"/>
        <v/>
      </c>
      <c r="P34" s="85" t="str">
        <f t="shared" si="19"/>
        <v/>
      </c>
      <c r="Q34" s="85" t="str">
        <f t="shared" si="19"/>
        <v/>
      </c>
      <c r="R34" s="85" t="str">
        <f t="shared" si="19"/>
        <v/>
      </c>
      <c r="S34" s="85" t="str">
        <f t="shared" si="19"/>
        <v/>
      </c>
      <c r="T34" s="85" t="str">
        <f t="shared" si="19"/>
        <v/>
      </c>
      <c r="U34" s="85" t="str">
        <f t="shared" si="19"/>
        <v/>
      </c>
      <c r="V34" s="85" t="str">
        <f t="shared" si="19"/>
        <v/>
      </c>
      <c r="W34" s="85" t="str">
        <f t="shared" si="19"/>
        <v/>
      </c>
      <c r="X34" s="85" t="str">
        <f t="shared" si="19"/>
        <v/>
      </c>
      <c r="Y34" s="85" t="str">
        <f t="shared" si="19"/>
        <v/>
      </c>
      <c r="Z34" s="85" t="str">
        <f t="shared" si="19"/>
        <v/>
      </c>
      <c r="AA34" s="85" t="str">
        <f t="shared" si="19"/>
        <v/>
      </c>
      <c r="AB34" s="85" t="str">
        <f t="shared" si="19"/>
        <v/>
      </c>
      <c r="AC34" s="85" t="str">
        <f t="shared" si="19"/>
        <v/>
      </c>
      <c r="AD34" s="85" t="str">
        <f t="shared" si="19"/>
        <v/>
      </c>
      <c r="AE34" s="85" t="str">
        <f t="shared" si="19"/>
        <v/>
      </c>
      <c r="AF34" s="85" t="str">
        <f t="shared" si="19"/>
        <v/>
      </c>
      <c r="AG34" s="85" t="str">
        <f t="shared" si="19"/>
        <v/>
      </c>
      <c r="AH34" s="85" t="str">
        <f t="shared" si="19"/>
        <v/>
      </c>
      <c r="AI34" s="85" t="str">
        <f t="shared" si="19"/>
        <v/>
      </c>
      <c r="AJ34" s="85" t="str">
        <f t="shared" si="19"/>
        <v/>
      </c>
      <c r="AK34" s="85" t="str">
        <f t="shared" si="19"/>
        <v/>
      </c>
      <c r="AL34" s="85" t="str">
        <f t="shared" si="19"/>
        <v/>
      </c>
      <c r="AM34" s="85" t="str">
        <f t="shared" si="19"/>
        <v/>
      </c>
      <c r="AN34" s="85" t="str">
        <f t="shared" si="19"/>
        <v/>
      </c>
      <c r="AO34" s="85" t="str">
        <f t="shared" si="19"/>
        <v/>
      </c>
      <c r="AP34" s="85" t="str">
        <f t="shared" si="19"/>
        <v/>
      </c>
      <c r="AQ34" s="85" t="str">
        <f t="shared" si="19"/>
        <v/>
      </c>
      <c r="AR34" s="85" t="str">
        <f t="shared" si="19"/>
        <v/>
      </c>
      <c r="AS34" s="40"/>
    </row>
    <row r="35" spans="1:45" s="3" customFormat="1" x14ac:dyDescent="0.25">
      <c r="C35" s="65"/>
      <c r="D35" s="10"/>
      <c r="E35" s="10"/>
      <c r="F35" s="30"/>
      <c r="G35" s="30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45" s="1" customFormat="1" x14ac:dyDescent="0.25">
      <c r="A36" s="58"/>
      <c r="B36" s="88" t="s">
        <v>34</v>
      </c>
      <c r="C36" s="89" t="s">
        <v>25</v>
      </c>
      <c r="D36" s="58"/>
      <c r="E36" s="60"/>
      <c r="F36" s="90">
        <f>IF(F$3&gt;0,SUM(F28,F34),0)</f>
        <v>0</v>
      </c>
      <c r="G36" s="90">
        <f t="shared" ref="G36:AR36" si="20">IF(G$3&gt;0,SUM(G28,G34),0)</f>
        <v>0</v>
      </c>
      <c r="H36" s="90">
        <f t="shared" si="20"/>
        <v>0</v>
      </c>
      <c r="I36" s="90">
        <f t="shared" si="20"/>
        <v>0</v>
      </c>
      <c r="J36" s="90">
        <f t="shared" si="20"/>
        <v>0</v>
      </c>
      <c r="K36" s="90">
        <f>IF(K$3&gt;0,SUM(K28,K34),0)</f>
        <v>0</v>
      </c>
      <c r="L36" s="90">
        <f t="shared" si="20"/>
        <v>0</v>
      </c>
      <c r="M36" s="90">
        <f t="shared" si="20"/>
        <v>0</v>
      </c>
      <c r="N36" s="90">
        <f t="shared" si="20"/>
        <v>0</v>
      </c>
      <c r="O36" s="90">
        <f t="shared" si="20"/>
        <v>0</v>
      </c>
      <c r="P36" s="90">
        <f t="shared" si="20"/>
        <v>0</v>
      </c>
      <c r="Q36" s="90">
        <f t="shared" si="20"/>
        <v>0</v>
      </c>
      <c r="R36" s="90">
        <f t="shared" si="20"/>
        <v>0</v>
      </c>
      <c r="S36" s="90">
        <f t="shared" si="20"/>
        <v>0</v>
      </c>
      <c r="T36" s="90">
        <f t="shared" si="20"/>
        <v>0</v>
      </c>
      <c r="U36" s="90">
        <f t="shared" si="20"/>
        <v>0</v>
      </c>
      <c r="V36" s="90">
        <f t="shared" si="20"/>
        <v>0</v>
      </c>
      <c r="W36" s="90">
        <f t="shared" si="20"/>
        <v>0</v>
      </c>
      <c r="X36" s="90">
        <f t="shared" si="20"/>
        <v>0</v>
      </c>
      <c r="Y36" s="90">
        <f t="shared" si="20"/>
        <v>0</v>
      </c>
      <c r="Z36" s="90">
        <f t="shared" si="20"/>
        <v>0</v>
      </c>
      <c r="AA36" s="90">
        <f t="shared" si="20"/>
        <v>0</v>
      </c>
      <c r="AB36" s="90">
        <f t="shared" si="20"/>
        <v>0</v>
      </c>
      <c r="AC36" s="90">
        <f t="shared" si="20"/>
        <v>0</v>
      </c>
      <c r="AD36" s="90">
        <f t="shared" si="20"/>
        <v>0</v>
      </c>
      <c r="AE36" s="90">
        <f t="shared" si="20"/>
        <v>0</v>
      </c>
      <c r="AF36" s="90">
        <f t="shared" si="20"/>
        <v>0</v>
      </c>
      <c r="AG36" s="90">
        <f t="shared" si="20"/>
        <v>0</v>
      </c>
      <c r="AH36" s="90">
        <f t="shared" si="20"/>
        <v>0</v>
      </c>
      <c r="AI36" s="90">
        <f t="shared" si="20"/>
        <v>0</v>
      </c>
      <c r="AJ36" s="90">
        <f t="shared" si="20"/>
        <v>0</v>
      </c>
      <c r="AK36" s="90">
        <f t="shared" si="20"/>
        <v>0</v>
      </c>
      <c r="AL36" s="90">
        <f t="shared" si="20"/>
        <v>0</v>
      </c>
      <c r="AM36" s="90">
        <f t="shared" si="20"/>
        <v>0</v>
      </c>
      <c r="AN36" s="90">
        <f t="shared" si="20"/>
        <v>0</v>
      </c>
      <c r="AO36" s="90">
        <f t="shared" si="20"/>
        <v>0</v>
      </c>
      <c r="AP36" s="90">
        <f t="shared" si="20"/>
        <v>0</v>
      </c>
      <c r="AQ36" s="90">
        <f t="shared" si="20"/>
        <v>0</v>
      </c>
      <c r="AR36" s="90">
        <f t="shared" si="20"/>
        <v>0</v>
      </c>
    </row>
    <row r="37" spans="1:45" s="19" customFormat="1" x14ac:dyDescent="0.25">
      <c r="A37" s="91"/>
      <c r="B37" s="92" t="s">
        <v>35</v>
      </c>
      <c r="C37" s="93" t="s">
        <v>36</v>
      </c>
      <c r="D37" s="91"/>
      <c r="E37" s="94"/>
      <c r="F37" s="95" t="str">
        <f>IFERROR(F36/F28,"n/a")</f>
        <v>n/a</v>
      </c>
      <c r="G37" s="95" t="str">
        <f t="shared" ref="G37:AR37" si="21">IFERROR(G36/G28,"n/a")</f>
        <v>n/a</v>
      </c>
      <c r="H37" s="95" t="str">
        <f t="shared" si="21"/>
        <v>n/a</v>
      </c>
      <c r="I37" s="95" t="str">
        <f t="shared" si="21"/>
        <v>n/a</v>
      </c>
      <c r="J37" s="95" t="str">
        <f t="shared" si="21"/>
        <v>n/a</v>
      </c>
      <c r="K37" s="95" t="str">
        <f t="shared" si="21"/>
        <v>n/a</v>
      </c>
      <c r="L37" s="95" t="str">
        <f t="shared" si="21"/>
        <v>n/a</v>
      </c>
      <c r="M37" s="95" t="str">
        <f t="shared" si="21"/>
        <v>n/a</v>
      </c>
      <c r="N37" s="95" t="str">
        <f t="shared" si="21"/>
        <v>n/a</v>
      </c>
      <c r="O37" s="95" t="str">
        <f t="shared" si="21"/>
        <v>n/a</v>
      </c>
      <c r="P37" s="95" t="str">
        <f t="shared" si="21"/>
        <v>n/a</v>
      </c>
      <c r="Q37" s="95" t="str">
        <f t="shared" si="21"/>
        <v>n/a</v>
      </c>
      <c r="R37" s="95" t="str">
        <f t="shared" si="21"/>
        <v>n/a</v>
      </c>
      <c r="S37" s="95" t="str">
        <f t="shared" si="21"/>
        <v>n/a</v>
      </c>
      <c r="T37" s="95" t="str">
        <f t="shared" si="21"/>
        <v>n/a</v>
      </c>
      <c r="U37" s="95" t="str">
        <f t="shared" si="21"/>
        <v>n/a</v>
      </c>
      <c r="V37" s="95" t="str">
        <f t="shared" si="21"/>
        <v>n/a</v>
      </c>
      <c r="W37" s="95" t="str">
        <f t="shared" si="21"/>
        <v>n/a</v>
      </c>
      <c r="X37" s="95" t="str">
        <f t="shared" si="21"/>
        <v>n/a</v>
      </c>
      <c r="Y37" s="95" t="str">
        <f t="shared" si="21"/>
        <v>n/a</v>
      </c>
      <c r="Z37" s="95" t="str">
        <f t="shared" si="21"/>
        <v>n/a</v>
      </c>
      <c r="AA37" s="95" t="str">
        <f t="shared" si="21"/>
        <v>n/a</v>
      </c>
      <c r="AB37" s="95" t="str">
        <f t="shared" si="21"/>
        <v>n/a</v>
      </c>
      <c r="AC37" s="95" t="str">
        <f t="shared" si="21"/>
        <v>n/a</v>
      </c>
      <c r="AD37" s="95" t="str">
        <f t="shared" si="21"/>
        <v>n/a</v>
      </c>
      <c r="AE37" s="95" t="str">
        <f t="shared" si="21"/>
        <v>n/a</v>
      </c>
      <c r="AF37" s="95" t="str">
        <f t="shared" si="21"/>
        <v>n/a</v>
      </c>
      <c r="AG37" s="95" t="str">
        <f t="shared" si="21"/>
        <v>n/a</v>
      </c>
      <c r="AH37" s="95" t="str">
        <f t="shared" si="21"/>
        <v>n/a</v>
      </c>
      <c r="AI37" s="95" t="str">
        <f t="shared" si="21"/>
        <v>n/a</v>
      </c>
      <c r="AJ37" s="95" t="str">
        <f t="shared" si="21"/>
        <v>n/a</v>
      </c>
      <c r="AK37" s="95" t="str">
        <f t="shared" si="21"/>
        <v>n/a</v>
      </c>
      <c r="AL37" s="95" t="str">
        <f t="shared" si="21"/>
        <v>n/a</v>
      </c>
      <c r="AM37" s="95" t="str">
        <f t="shared" si="21"/>
        <v>n/a</v>
      </c>
      <c r="AN37" s="95" t="str">
        <f t="shared" si="21"/>
        <v>n/a</v>
      </c>
      <c r="AO37" s="95" t="str">
        <f t="shared" si="21"/>
        <v>n/a</v>
      </c>
      <c r="AP37" s="95" t="str">
        <f t="shared" si="21"/>
        <v>n/a</v>
      </c>
      <c r="AQ37" s="95" t="str">
        <f t="shared" si="21"/>
        <v>n/a</v>
      </c>
      <c r="AR37" s="95" t="str">
        <f t="shared" si="21"/>
        <v>n/a</v>
      </c>
    </row>
    <row r="38" spans="1:45" s="40" customFormat="1" x14ac:dyDescent="0.25">
      <c r="A38" s="91"/>
      <c r="B38" s="61" t="s">
        <v>37</v>
      </c>
      <c r="C38" s="62" t="s">
        <v>25</v>
      </c>
      <c r="D38" s="229" t="str">
        <f>IF(ROUND(SUM(F38:AR38),1)=ROUND(D49,1),"odpisy v pořádku/D&amp;A is OK","odpisy nesedí/D&amp;A is not OK")</f>
        <v>odpisy v pořádku/D&amp;A is OK</v>
      </c>
      <c r="E38" s="64"/>
      <c r="F38" s="96">
        <f t="shared" ref="F38:AR38" si="22">IF(F3&gt;0,IF(F3&lt;=$D$50,SUM($D$49)/$D$50,0),0)</f>
        <v>0</v>
      </c>
      <c r="G38" s="96">
        <f t="shared" si="22"/>
        <v>0</v>
      </c>
      <c r="H38" s="96">
        <f t="shared" si="22"/>
        <v>0</v>
      </c>
      <c r="I38" s="96">
        <f t="shared" si="22"/>
        <v>0</v>
      </c>
      <c r="J38" s="96">
        <f t="shared" si="22"/>
        <v>0</v>
      </c>
      <c r="K38" s="96">
        <f t="shared" si="22"/>
        <v>0</v>
      </c>
      <c r="L38" s="96">
        <f t="shared" si="22"/>
        <v>0</v>
      </c>
      <c r="M38" s="96">
        <f t="shared" si="22"/>
        <v>0</v>
      </c>
      <c r="N38" s="96">
        <f t="shared" si="22"/>
        <v>0</v>
      </c>
      <c r="O38" s="96">
        <f t="shared" si="22"/>
        <v>0</v>
      </c>
      <c r="P38" s="96">
        <f t="shared" si="22"/>
        <v>0</v>
      </c>
      <c r="Q38" s="96">
        <f t="shared" si="22"/>
        <v>0</v>
      </c>
      <c r="R38" s="96">
        <f t="shared" si="22"/>
        <v>0</v>
      </c>
      <c r="S38" s="96">
        <f t="shared" si="22"/>
        <v>0</v>
      </c>
      <c r="T38" s="96">
        <f t="shared" si="22"/>
        <v>0</v>
      </c>
      <c r="U38" s="96">
        <f t="shared" si="22"/>
        <v>0</v>
      </c>
      <c r="V38" s="96">
        <f t="shared" si="22"/>
        <v>0</v>
      </c>
      <c r="W38" s="96">
        <f t="shared" si="22"/>
        <v>0</v>
      </c>
      <c r="X38" s="96">
        <f t="shared" si="22"/>
        <v>0</v>
      </c>
      <c r="Y38" s="96">
        <f t="shared" si="22"/>
        <v>0</v>
      </c>
      <c r="Z38" s="96">
        <f t="shared" si="22"/>
        <v>0</v>
      </c>
      <c r="AA38" s="96">
        <f t="shared" si="22"/>
        <v>0</v>
      </c>
      <c r="AB38" s="96">
        <f t="shared" si="22"/>
        <v>0</v>
      </c>
      <c r="AC38" s="96">
        <f t="shared" si="22"/>
        <v>0</v>
      </c>
      <c r="AD38" s="96">
        <f t="shared" si="22"/>
        <v>0</v>
      </c>
      <c r="AE38" s="96">
        <f t="shared" si="22"/>
        <v>0</v>
      </c>
      <c r="AF38" s="96">
        <f t="shared" si="22"/>
        <v>0</v>
      </c>
      <c r="AG38" s="96">
        <f t="shared" si="22"/>
        <v>0</v>
      </c>
      <c r="AH38" s="96">
        <f t="shared" si="22"/>
        <v>0</v>
      </c>
      <c r="AI38" s="96">
        <f t="shared" si="22"/>
        <v>0</v>
      </c>
      <c r="AJ38" s="96">
        <f t="shared" si="22"/>
        <v>0</v>
      </c>
      <c r="AK38" s="96">
        <f t="shared" si="22"/>
        <v>0</v>
      </c>
      <c r="AL38" s="96">
        <f t="shared" si="22"/>
        <v>0</v>
      </c>
      <c r="AM38" s="96">
        <f t="shared" si="22"/>
        <v>0</v>
      </c>
      <c r="AN38" s="96">
        <f t="shared" si="22"/>
        <v>0</v>
      </c>
      <c r="AO38" s="96">
        <f t="shared" si="22"/>
        <v>0</v>
      </c>
      <c r="AP38" s="96">
        <f t="shared" si="22"/>
        <v>0</v>
      </c>
      <c r="AQ38" s="96">
        <f t="shared" si="22"/>
        <v>0</v>
      </c>
      <c r="AR38" s="96">
        <f t="shared" si="22"/>
        <v>0</v>
      </c>
    </row>
    <row r="39" spans="1:45" s="1" customFormat="1" x14ac:dyDescent="0.25">
      <c r="A39" s="58"/>
      <c r="B39" s="88" t="s">
        <v>38</v>
      </c>
      <c r="C39" s="89" t="s">
        <v>25</v>
      </c>
      <c r="D39" s="58"/>
      <c r="E39" s="64"/>
      <c r="F39" s="90">
        <f>IF(F$3&gt;0,F36+F38,0)</f>
        <v>0</v>
      </c>
      <c r="G39" s="90">
        <f t="shared" ref="G39:AR39" si="23">IF(G$3&gt;0,G36+G38,0)</f>
        <v>0</v>
      </c>
      <c r="H39" s="90">
        <f t="shared" si="23"/>
        <v>0</v>
      </c>
      <c r="I39" s="90">
        <f t="shared" si="23"/>
        <v>0</v>
      </c>
      <c r="J39" s="90">
        <f t="shared" si="23"/>
        <v>0</v>
      </c>
      <c r="K39" s="90">
        <f t="shared" si="23"/>
        <v>0</v>
      </c>
      <c r="L39" s="90">
        <f t="shared" si="23"/>
        <v>0</v>
      </c>
      <c r="M39" s="90">
        <f t="shared" si="23"/>
        <v>0</v>
      </c>
      <c r="N39" s="90">
        <f t="shared" si="23"/>
        <v>0</v>
      </c>
      <c r="O39" s="90">
        <f t="shared" si="23"/>
        <v>0</v>
      </c>
      <c r="P39" s="90">
        <f t="shared" si="23"/>
        <v>0</v>
      </c>
      <c r="Q39" s="90">
        <f t="shared" si="23"/>
        <v>0</v>
      </c>
      <c r="R39" s="90">
        <f t="shared" si="23"/>
        <v>0</v>
      </c>
      <c r="S39" s="90">
        <f t="shared" si="23"/>
        <v>0</v>
      </c>
      <c r="T39" s="90">
        <f t="shared" si="23"/>
        <v>0</v>
      </c>
      <c r="U39" s="90">
        <f t="shared" si="23"/>
        <v>0</v>
      </c>
      <c r="V39" s="90">
        <f t="shared" si="23"/>
        <v>0</v>
      </c>
      <c r="W39" s="90">
        <f t="shared" si="23"/>
        <v>0</v>
      </c>
      <c r="X39" s="90">
        <f t="shared" si="23"/>
        <v>0</v>
      </c>
      <c r="Y39" s="90">
        <f t="shared" si="23"/>
        <v>0</v>
      </c>
      <c r="Z39" s="90">
        <f t="shared" si="23"/>
        <v>0</v>
      </c>
      <c r="AA39" s="90">
        <f t="shared" si="23"/>
        <v>0</v>
      </c>
      <c r="AB39" s="90">
        <f t="shared" si="23"/>
        <v>0</v>
      </c>
      <c r="AC39" s="90">
        <f t="shared" si="23"/>
        <v>0</v>
      </c>
      <c r="AD39" s="90">
        <f t="shared" si="23"/>
        <v>0</v>
      </c>
      <c r="AE39" s="90">
        <f t="shared" si="23"/>
        <v>0</v>
      </c>
      <c r="AF39" s="90">
        <f t="shared" si="23"/>
        <v>0</v>
      </c>
      <c r="AG39" s="90">
        <f t="shared" si="23"/>
        <v>0</v>
      </c>
      <c r="AH39" s="90">
        <f t="shared" si="23"/>
        <v>0</v>
      </c>
      <c r="AI39" s="90">
        <f t="shared" si="23"/>
        <v>0</v>
      </c>
      <c r="AJ39" s="90">
        <f t="shared" si="23"/>
        <v>0</v>
      </c>
      <c r="AK39" s="90">
        <f t="shared" si="23"/>
        <v>0</v>
      </c>
      <c r="AL39" s="90">
        <f t="shared" si="23"/>
        <v>0</v>
      </c>
      <c r="AM39" s="90">
        <f t="shared" si="23"/>
        <v>0</v>
      </c>
      <c r="AN39" s="90">
        <f t="shared" si="23"/>
        <v>0</v>
      </c>
      <c r="AO39" s="90">
        <f t="shared" si="23"/>
        <v>0</v>
      </c>
      <c r="AP39" s="90">
        <f t="shared" si="23"/>
        <v>0</v>
      </c>
      <c r="AQ39" s="90">
        <f t="shared" si="23"/>
        <v>0</v>
      </c>
      <c r="AR39" s="90">
        <f t="shared" si="23"/>
        <v>0</v>
      </c>
    </row>
    <row r="40" spans="1:45" s="3" customFormat="1" x14ac:dyDescent="0.25">
      <c r="A40" s="58"/>
      <c r="B40" s="40" t="s">
        <v>39</v>
      </c>
      <c r="C40" s="62" t="s">
        <v>25</v>
      </c>
      <c r="D40" s="97">
        <f>'Investment Scenario'!B37</f>
        <v>0</v>
      </c>
      <c r="E40" s="64"/>
      <c r="F40" s="137">
        <f>(SUM('Counterfactual scenario'!$E$38:'Counterfactual scenario'!E38)-SUM('Counterfactual scenario'!$E$39:'Counterfactual scenario'!E39))/1000000</f>
        <v>0</v>
      </c>
      <c r="G40" s="137" t="e">
        <f>(SUM('Counterfactual scenario'!$E$38:'Counterfactual scenario'!F38)-SUM('Counterfactual scenario'!$E$39:'Counterfactual scenario'!F39))/1000000</f>
        <v>#DIV/0!</v>
      </c>
      <c r="H40" s="137" t="e">
        <f>(SUM('Counterfactual scenario'!$E$38:'Counterfactual scenario'!G38)-SUM('Counterfactual scenario'!$E$39:'Counterfactual scenario'!G39))/1000000</f>
        <v>#DIV/0!</v>
      </c>
      <c r="I40" s="137" t="e">
        <f>(SUM('Counterfactual scenario'!$E$38:'Counterfactual scenario'!H38)-SUM('Counterfactual scenario'!$E$39:'Counterfactual scenario'!H39))/1000000</f>
        <v>#DIV/0!</v>
      </c>
      <c r="J40" s="137" t="e">
        <f>(SUM('Counterfactual scenario'!$E$38:'Counterfactual scenario'!I38)-SUM('Counterfactual scenario'!$E$39:'Counterfactual scenario'!I39))/1000000</f>
        <v>#DIV/0!</v>
      </c>
      <c r="K40" s="137" t="e">
        <f>(SUM('Counterfactual scenario'!$E$38:'Counterfactual scenario'!J38)-SUM('Counterfactual scenario'!$E$39:'Counterfactual scenario'!J39))/1000000</f>
        <v>#DIV/0!</v>
      </c>
      <c r="L40" s="137" t="e">
        <f>(SUM('Counterfactual scenario'!$E$38:'Counterfactual scenario'!K38)-SUM('Counterfactual scenario'!$E$39:'Counterfactual scenario'!K39))/1000000</f>
        <v>#DIV/0!</v>
      </c>
      <c r="M40" s="137" t="e">
        <f>(SUM('Counterfactual scenario'!$E$38:'Counterfactual scenario'!L38)-SUM('Counterfactual scenario'!$E$39:'Counterfactual scenario'!L39))/1000000</f>
        <v>#DIV/0!</v>
      </c>
      <c r="N40" s="137" t="e">
        <f>(SUM('Counterfactual scenario'!$E$38:'Counterfactual scenario'!M38)-SUM('Counterfactual scenario'!$E$39:'Counterfactual scenario'!M39))/1000000</f>
        <v>#DIV/0!</v>
      </c>
      <c r="O40" s="137" t="e">
        <f>(SUM('Counterfactual scenario'!$E$38:'Counterfactual scenario'!N38)-SUM('Counterfactual scenario'!$E$39:'Counterfactual scenario'!N39))/1000000</f>
        <v>#DIV/0!</v>
      </c>
      <c r="P40" s="137" t="e">
        <f>(SUM('Counterfactual scenario'!$E$38:'Counterfactual scenario'!O38)-SUM('Counterfactual scenario'!$E$39:'Counterfactual scenario'!O39))/1000000</f>
        <v>#DIV/0!</v>
      </c>
      <c r="Q40" s="137" t="e">
        <f>(SUM('Counterfactual scenario'!$E$38:'Counterfactual scenario'!P38)-SUM('Counterfactual scenario'!$E$39:'Counterfactual scenario'!P39))/1000000</f>
        <v>#DIV/0!</v>
      </c>
      <c r="R40" s="137" t="e">
        <f>(SUM('Counterfactual scenario'!$E$38:'Counterfactual scenario'!Q38)-SUM('Counterfactual scenario'!$E$39:'Counterfactual scenario'!Q39))/1000000</f>
        <v>#DIV/0!</v>
      </c>
      <c r="S40" s="137" t="e">
        <f>(SUM('Counterfactual scenario'!$E$38:'Counterfactual scenario'!R38)-SUM('Counterfactual scenario'!$E$39:'Counterfactual scenario'!R39))/1000000</f>
        <v>#DIV/0!</v>
      </c>
      <c r="T40" s="137" t="e">
        <f>(SUM('Counterfactual scenario'!$E$38:'Counterfactual scenario'!S38)-SUM('Counterfactual scenario'!$E$39:'Counterfactual scenario'!S39))/1000000</f>
        <v>#DIV/0!</v>
      </c>
      <c r="U40" s="137" t="e">
        <f>(SUM('Counterfactual scenario'!$E$38:'Counterfactual scenario'!T38)-SUM('Counterfactual scenario'!$E$39:'Counterfactual scenario'!T39))/1000000</f>
        <v>#DIV/0!</v>
      </c>
      <c r="V40" s="137" t="e">
        <f>(SUM('Counterfactual scenario'!$E$38:'Counterfactual scenario'!U38)-SUM('Counterfactual scenario'!$E$39:'Counterfactual scenario'!U39))/1000000</f>
        <v>#DIV/0!</v>
      </c>
      <c r="W40" s="137" t="e">
        <f>(SUM('Counterfactual scenario'!$E$38:'Counterfactual scenario'!V38)-SUM('Counterfactual scenario'!$E$39:'Counterfactual scenario'!V39))/1000000</f>
        <v>#DIV/0!</v>
      </c>
      <c r="X40" s="137" t="e">
        <f>(SUM('Counterfactual scenario'!$E$38:'Counterfactual scenario'!W38)-SUM('Counterfactual scenario'!$E$39:'Counterfactual scenario'!W39))/1000000</f>
        <v>#DIV/0!</v>
      </c>
      <c r="Y40" s="137" t="e">
        <f>(SUM('Counterfactual scenario'!$E$38:'Counterfactual scenario'!X38)-SUM('Counterfactual scenario'!$E$39:'Counterfactual scenario'!X39))/1000000</f>
        <v>#DIV/0!</v>
      </c>
      <c r="Z40" s="137" t="e">
        <f>(SUM('Counterfactual scenario'!$E$38:'Counterfactual scenario'!Y38)-SUM('Counterfactual scenario'!$E$39:'Counterfactual scenario'!Y39))/1000000</f>
        <v>#DIV/0!</v>
      </c>
      <c r="AA40" s="137" t="e">
        <f>(SUM('Counterfactual scenario'!$E$38:'Counterfactual scenario'!Z38)-SUM('Counterfactual scenario'!$E$39:'Counterfactual scenario'!Z39))/1000000</f>
        <v>#DIV/0!</v>
      </c>
      <c r="AB40" s="137" t="e">
        <f>(SUM('Counterfactual scenario'!$E$38:'Counterfactual scenario'!AA38)-SUM('Counterfactual scenario'!$E$39:'Counterfactual scenario'!AA39))/1000000</f>
        <v>#DIV/0!</v>
      </c>
      <c r="AC40" s="137" t="e">
        <f>(SUM('Counterfactual scenario'!$E$38:'Counterfactual scenario'!AB38)-SUM('Counterfactual scenario'!$E$39:'Counterfactual scenario'!AB39))/1000000</f>
        <v>#DIV/0!</v>
      </c>
      <c r="AD40" s="137" t="e">
        <f>(SUM('Counterfactual scenario'!$E$38:'Counterfactual scenario'!AC38)-SUM('Counterfactual scenario'!$E$39:'Counterfactual scenario'!AC39))/1000000</f>
        <v>#DIV/0!</v>
      </c>
      <c r="AE40" s="137" t="e">
        <f>(SUM('Counterfactual scenario'!$E$38:'Counterfactual scenario'!AD38)-SUM('Counterfactual scenario'!$E$39:'Counterfactual scenario'!AD39))/1000000</f>
        <v>#DIV/0!</v>
      </c>
      <c r="AF40" s="137" t="e">
        <f>(SUM('Counterfactual scenario'!$E$38:'Counterfactual scenario'!AE38)-SUM('Counterfactual scenario'!$E$39:'Counterfactual scenario'!AE39))/1000000</f>
        <v>#DIV/0!</v>
      </c>
      <c r="AG40" s="137" t="e">
        <f>(SUM('Counterfactual scenario'!$E$38:'Counterfactual scenario'!AF38)-SUM('Counterfactual scenario'!$E$39:'Counterfactual scenario'!AF39))/1000000</f>
        <v>#DIV/0!</v>
      </c>
      <c r="AH40" s="137" t="e">
        <f>(SUM('Counterfactual scenario'!$E$38:'Counterfactual scenario'!AG38)-SUM('Counterfactual scenario'!$E$39:'Counterfactual scenario'!AG39))/1000000</f>
        <v>#DIV/0!</v>
      </c>
      <c r="AI40" s="137" t="e">
        <f>(SUM('Counterfactual scenario'!$E$38:'Counterfactual scenario'!AH38)-SUM('Counterfactual scenario'!$E$39:'Counterfactual scenario'!AH39))/1000000</f>
        <v>#DIV/0!</v>
      </c>
      <c r="AJ40" s="137" t="e">
        <f>(SUM('Counterfactual scenario'!$E$38:'Counterfactual scenario'!AI38)-SUM('Counterfactual scenario'!$E$39:'Counterfactual scenario'!AI39))/1000000</f>
        <v>#DIV/0!</v>
      </c>
      <c r="AK40" s="137" t="e">
        <f>(SUM('Counterfactual scenario'!$E$38:'Counterfactual scenario'!AJ38)-SUM('Counterfactual scenario'!$E$39:'Counterfactual scenario'!AJ39))/1000000</f>
        <v>#DIV/0!</v>
      </c>
      <c r="AL40" s="137" t="e">
        <f>(SUM('Counterfactual scenario'!$E$38:'Counterfactual scenario'!AK38)-SUM('Counterfactual scenario'!$E$39:'Counterfactual scenario'!AK39))/1000000</f>
        <v>#DIV/0!</v>
      </c>
      <c r="AM40" s="137" t="e">
        <f>(SUM('Counterfactual scenario'!$E$38:'Counterfactual scenario'!AL38)-SUM('Counterfactual scenario'!$E$39:'Counterfactual scenario'!AL39))/1000000</f>
        <v>#DIV/0!</v>
      </c>
      <c r="AN40" s="137" t="e">
        <f>(SUM('Counterfactual scenario'!$E$38:'Counterfactual scenario'!AM38)-SUM('Counterfactual scenario'!$E$39:'Counterfactual scenario'!AM39))/1000000</f>
        <v>#DIV/0!</v>
      </c>
      <c r="AO40" s="137" t="e">
        <f>(SUM('Counterfactual scenario'!$E$38:'Counterfactual scenario'!AN38)-SUM('Counterfactual scenario'!$E$39:'Counterfactual scenario'!AN39))/1000000</f>
        <v>#DIV/0!</v>
      </c>
      <c r="AP40" s="137" t="e">
        <f>(SUM('Counterfactual scenario'!$E$38:'Counterfactual scenario'!AO38)-SUM('Counterfactual scenario'!$E$39:'Counterfactual scenario'!AO39))/1000000</f>
        <v>#DIV/0!</v>
      </c>
      <c r="AQ40" s="137" t="e">
        <f>(SUM('Counterfactual scenario'!$E$38:'Counterfactual scenario'!AP38)-SUM('Counterfactual scenario'!$E$39:'Counterfactual scenario'!AP39))/1000000</f>
        <v>#DIV/0!</v>
      </c>
      <c r="AR40" s="137" t="e">
        <f>(SUM('Counterfactual scenario'!$E$38:'Counterfactual scenario'!AQ38)-SUM('Counterfactual scenario'!$E$39:'Counterfactual scenario'!AQ39))/1000000</f>
        <v>#DIV/0!</v>
      </c>
    </row>
    <row r="41" spans="1:45" s="3" customFormat="1" x14ac:dyDescent="0.25">
      <c r="A41" s="58"/>
      <c r="B41" s="40" t="s">
        <v>40</v>
      </c>
      <c r="C41" s="93" t="s">
        <v>36</v>
      </c>
      <c r="D41" s="1"/>
      <c r="E41" s="64"/>
      <c r="F41" s="138">
        <f>'Counterfactual scenario'!E37</f>
        <v>0</v>
      </c>
      <c r="G41" s="138">
        <f>'Counterfactual scenario'!F37</f>
        <v>0</v>
      </c>
      <c r="H41" s="138">
        <f>'Counterfactual scenario'!G37</f>
        <v>0</v>
      </c>
      <c r="I41" s="138">
        <f>'Counterfactual scenario'!H37</f>
        <v>0</v>
      </c>
      <c r="J41" s="138">
        <f>'Counterfactual scenario'!I37</f>
        <v>0</v>
      </c>
      <c r="K41" s="138">
        <f>'Counterfactual scenario'!J37</f>
        <v>0</v>
      </c>
      <c r="L41" s="138">
        <f>'Counterfactual scenario'!K37</f>
        <v>0</v>
      </c>
      <c r="M41" s="138">
        <f>'Counterfactual scenario'!L37</f>
        <v>0</v>
      </c>
      <c r="N41" s="138">
        <f>'Counterfactual scenario'!M37</f>
        <v>0</v>
      </c>
      <c r="O41" s="138">
        <f>'Counterfactual scenario'!N37</f>
        <v>0</v>
      </c>
      <c r="P41" s="138">
        <f>'Counterfactual scenario'!O37</f>
        <v>0</v>
      </c>
      <c r="Q41" s="138">
        <f>'Counterfactual scenario'!P37</f>
        <v>0</v>
      </c>
      <c r="R41" s="138">
        <f>'Counterfactual scenario'!Q37</f>
        <v>0</v>
      </c>
      <c r="S41" s="138">
        <f>'Counterfactual scenario'!R37</f>
        <v>0</v>
      </c>
      <c r="T41" s="138">
        <f>'Counterfactual scenario'!S37</f>
        <v>0</v>
      </c>
      <c r="U41" s="138">
        <f>'Counterfactual scenario'!T37</f>
        <v>0</v>
      </c>
      <c r="V41" s="138">
        <f>'Counterfactual scenario'!U37</f>
        <v>0</v>
      </c>
      <c r="W41" s="138">
        <f>'Counterfactual scenario'!V37</f>
        <v>0</v>
      </c>
      <c r="X41" s="138">
        <f>'Counterfactual scenario'!W37</f>
        <v>0</v>
      </c>
      <c r="Y41" s="138">
        <f>'Counterfactual scenario'!X37</f>
        <v>0</v>
      </c>
      <c r="Z41" s="138">
        <f>'Counterfactual scenario'!Y37</f>
        <v>0</v>
      </c>
      <c r="AA41" s="138">
        <f>'Counterfactual scenario'!Z37</f>
        <v>0</v>
      </c>
      <c r="AB41" s="138">
        <f>'Counterfactual scenario'!AA37</f>
        <v>0</v>
      </c>
      <c r="AC41" s="138">
        <f>'Counterfactual scenario'!AB37</f>
        <v>0</v>
      </c>
      <c r="AD41" s="138">
        <f>'Counterfactual scenario'!AC37</f>
        <v>0</v>
      </c>
      <c r="AE41" s="138">
        <f>'Counterfactual scenario'!AD37</f>
        <v>0</v>
      </c>
      <c r="AF41" s="138">
        <f>'Counterfactual scenario'!AE37</f>
        <v>0</v>
      </c>
      <c r="AG41" s="138">
        <f>'Counterfactual scenario'!AF37</f>
        <v>0</v>
      </c>
      <c r="AH41" s="138">
        <f>'Counterfactual scenario'!AG37</f>
        <v>0</v>
      </c>
      <c r="AI41" s="138">
        <f>'Counterfactual scenario'!AH37</f>
        <v>0</v>
      </c>
      <c r="AJ41" s="138">
        <f>'Counterfactual scenario'!AI37</f>
        <v>0</v>
      </c>
      <c r="AK41" s="138">
        <f>'Counterfactual scenario'!AJ37</f>
        <v>0</v>
      </c>
      <c r="AL41" s="138">
        <f>'Counterfactual scenario'!AK37</f>
        <v>0</v>
      </c>
      <c r="AM41" s="138">
        <f>'Counterfactual scenario'!AL37</f>
        <v>0</v>
      </c>
      <c r="AN41" s="138">
        <f>'Counterfactual scenario'!AM37</f>
        <v>0</v>
      </c>
      <c r="AO41" s="138">
        <f>'Counterfactual scenario'!AN37</f>
        <v>0</v>
      </c>
      <c r="AP41" s="138">
        <f>'Counterfactual scenario'!AO37</f>
        <v>0</v>
      </c>
      <c r="AQ41" s="138">
        <f>'Counterfactual scenario'!AP37</f>
        <v>0</v>
      </c>
      <c r="AR41" s="138">
        <f>'Counterfactual scenario'!AQ37</f>
        <v>0</v>
      </c>
    </row>
    <row r="42" spans="1:45" s="1" customFormat="1" x14ac:dyDescent="0.25">
      <c r="A42" s="58"/>
      <c r="B42" s="61" t="s">
        <v>41</v>
      </c>
      <c r="C42" s="62" t="s">
        <v>25</v>
      </c>
      <c r="D42" s="58"/>
      <c r="E42" s="64"/>
      <c r="F42" s="96">
        <f>-F41*F40</f>
        <v>0</v>
      </c>
      <c r="G42" s="96" t="e">
        <f t="shared" ref="G42:AR42" si="24">-G41*G40</f>
        <v>#DIV/0!</v>
      </c>
      <c r="H42" s="96" t="e">
        <f t="shared" si="24"/>
        <v>#DIV/0!</v>
      </c>
      <c r="I42" s="96" t="e">
        <f t="shared" si="24"/>
        <v>#DIV/0!</v>
      </c>
      <c r="J42" s="96" t="e">
        <f t="shared" si="24"/>
        <v>#DIV/0!</v>
      </c>
      <c r="K42" s="96" t="e">
        <f t="shared" si="24"/>
        <v>#DIV/0!</v>
      </c>
      <c r="L42" s="96" t="e">
        <f t="shared" si="24"/>
        <v>#DIV/0!</v>
      </c>
      <c r="M42" s="96" t="e">
        <f t="shared" si="24"/>
        <v>#DIV/0!</v>
      </c>
      <c r="N42" s="96" t="e">
        <f t="shared" si="24"/>
        <v>#DIV/0!</v>
      </c>
      <c r="O42" s="96" t="e">
        <f t="shared" si="24"/>
        <v>#DIV/0!</v>
      </c>
      <c r="P42" s="96" t="e">
        <f t="shared" si="24"/>
        <v>#DIV/0!</v>
      </c>
      <c r="Q42" s="96" t="e">
        <f t="shared" si="24"/>
        <v>#DIV/0!</v>
      </c>
      <c r="R42" s="96" t="e">
        <f t="shared" si="24"/>
        <v>#DIV/0!</v>
      </c>
      <c r="S42" s="96" t="e">
        <f t="shared" si="24"/>
        <v>#DIV/0!</v>
      </c>
      <c r="T42" s="96" t="e">
        <f t="shared" si="24"/>
        <v>#DIV/0!</v>
      </c>
      <c r="U42" s="96" t="e">
        <f t="shared" si="24"/>
        <v>#DIV/0!</v>
      </c>
      <c r="V42" s="96" t="e">
        <f t="shared" si="24"/>
        <v>#DIV/0!</v>
      </c>
      <c r="W42" s="96" t="e">
        <f t="shared" si="24"/>
        <v>#DIV/0!</v>
      </c>
      <c r="X42" s="96" t="e">
        <f t="shared" si="24"/>
        <v>#DIV/0!</v>
      </c>
      <c r="Y42" s="96" t="e">
        <f t="shared" si="24"/>
        <v>#DIV/0!</v>
      </c>
      <c r="Z42" s="96" t="e">
        <f t="shared" si="24"/>
        <v>#DIV/0!</v>
      </c>
      <c r="AA42" s="96" t="e">
        <f t="shared" si="24"/>
        <v>#DIV/0!</v>
      </c>
      <c r="AB42" s="96" t="e">
        <f t="shared" si="24"/>
        <v>#DIV/0!</v>
      </c>
      <c r="AC42" s="96" t="e">
        <f t="shared" si="24"/>
        <v>#DIV/0!</v>
      </c>
      <c r="AD42" s="96" t="e">
        <f t="shared" si="24"/>
        <v>#DIV/0!</v>
      </c>
      <c r="AE42" s="96" t="e">
        <f t="shared" si="24"/>
        <v>#DIV/0!</v>
      </c>
      <c r="AF42" s="96" t="e">
        <f t="shared" si="24"/>
        <v>#DIV/0!</v>
      </c>
      <c r="AG42" s="96" t="e">
        <f t="shared" si="24"/>
        <v>#DIV/0!</v>
      </c>
      <c r="AH42" s="96" t="e">
        <f t="shared" si="24"/>
        <v>#DIV/0!</v>
      </c>
      <c r="AI42" s="96" t="e">
        <f t="shared" si="24"/>
        <v>#DIV/0!</v>
      </c>
      <c r="AJ42" s="96" t="e">
        <f t="shared" si="24"/>
        <v>#DIV/0!</v>
      </c>
      <c r="AK42" s="96" t="e">
        <f t="shared" si="24"/>
        <v>#DIV/0!</v>
      </c>
      <c r="AL42" s="96" t="e">
        <f t="shared" si="24"/>
        <v>#DIV/0!</v>
      </c>
      <c r="AM42" s="96" t="e">
        <f t="shared" si="24"/>
        <v>#DIV/0!</v>
      </c>
      <c r="AN42" s="96" t="e">
        <f t="shared" si="24"/>
        <v>#DIV/0!</v>
      </c>
      <c r="AO42" s="96" t="e">
        <f t="shared" si="24"/>
        <v>#DIV/0!</v>
      </c>
      <c r="AP42" s="96" t="e">
        <f t="shared" si="24"/>
        <v>#DIV/0!</v>
      </c>
      <c r="AQ42" s="96" t="e">
        <f t="shared" si="24"/>
        <v>#DIV/0!</v>
      </c>
      <c r="AR42" s="96" t="e">
        <f t="shared" si="24"/>
        <v>#DIV/0!</v>
      </c>
    </row>
    <row r="43" spans="1:45" s="1" customFormat="1" x14ac:dyDescent="0.25">
      <c r="A43" s="58"/>
      <c r="B43" s="88" t="s">
        <v>42</v>
      </c>
      <c r="C43" s="89" t="s">
        <v>25</v>
      </c>
      <c r="D43" s="58"/>
      <c r="E43" s="64"/>
      <c r="F43" s="90">
        <f>+F39+F42</f>
        <v>0</v>
      </c>
      <c r="G43" s="90" t="e">
        <f t="shared" ref="G43:AR43" si="25">+G39+G42</f>
        <v>#DIV/0!</v>
      </c>
      <c r="H43" s="90" t="e">
        <f t="shared" si="25"/>
        <v>#DIV/0!</v>
      </c>
      <c r="I43" s="90" t="e">
        <f t="shared" si="25"/>
        <v>#DIV/0!</v>
      </c>
      <c r="J43" s="90" t="e">
        <f t="shared" si="25"/>
        <v>#DIV/0!</v>
      </c>
      <c r="K43" s="90" t="e">
        <f t="shared" si="25"/>
        <v>#DIV/0!</v>
      </c>
      <c r="L43" s="90" t="e">
        <f t="shared" si="25"/>
        <v>#DIV/0!</v>
      </c>
      <c r="M43" s="90" t="e">
        <f t="shared" si="25"/>
        <v>#DIV/0!</v>
      </c>
      <c r="N43" s="90" t="e">
        <f t="shared" si="25"/>
        <v>#DIV/0!</v>
      </c>
      <c r="O43" s="90" t="e">
        <f t="shared" si="25"/>
        <v>#DIV/0!</v>
      </c>
      <c r="P43" s="90" t="e">
        <f t="shared" si="25"/>
        <v>#DIV/0!</v>
      </c>
      <c r="Q43" s="90" t="e">
        <f t="shared" si="25"/>
        <v>#DIV/0!</v>
      </c>
      <c r="R43" s="90" t="e">
        <f t="shared" si="25"/>
        <v>#DIV/0!</v>
      </c>
      <c r="S43" s="90" t="e">
        <f t="shared" si="25"/>
        <v>#DIV/0!</v>
      </c>
      <c r="T43" s="90" t="e">
        <f t="shared" si="25"/>
        <v>#DIV/0!</v>
      </c>
      <c r="U43" s="90" t="e">
        <f t="shared" si="25"/>
        <v>#DIV/0!</v>
      </c>
      <c r="V43" s="90" t="e">
        <f t="shared" si="25"/>
        <v>#DIV/0!</v>
      </c>
      <c r="W43" s="90" t="e">
        <f t="shared" si="25"/>
        <v>#DIV/0!</v>
      </c>
      <c r="X43" s="90" t="e">
        <f t="shared" si="25"/>
        <v>#DIV/0!</v>
      </c>
      <c r="Y43" s="90" t="e">
        <f t="shared" si="25"/>
        <v>#DIV/0!</v>
      </c>
      <c r="Z43" s="90" t="e">
        <f t="shared" si="25"/>
        <v>#DIV/0!</v>
      </c>
      <c r="AA43" s="90" t="e">
        <f t="shared" si="25"/>
        <v>#DIV/0!</v>
      </c>
      <c r="AB43" s="90" t="e">
        <f t="shared" si="25"/>
        <v>#DIV/0!</v>
      </c>
      <c r="AC43" s="90" t="e">
        <f t="shared" si="25"/>
        <v>#DIV/0!</v>
      </c>
      <c r="AD43" s="90" t="e">
        <f t="shared" si="25"/>
        <v>#DIV/0!</v>
      </c>
      <c r="AE43" s="90" t="e">
        <f t="shared" si="25"/>
        <v>#DIV/0!</v>
      </c>
      <c r="AF43" s="90" t="e">
        <f t="shared" si="25"/>
        <v>#DIV/0!</v>
      </c>
      <c r="AG43" s="90" t="e">
        <f t="shared" si="25"/>
        <v>#DIV/0!</v>
      </c>
      <c r="AH43" s="90" t="e">
        <f t="shared" si="25"/>
        <v>#DIV/0!</v>
      </c>
      <c r="AI43" s="90" t="e">
        <f t="shared" si="25"/>
        <v>#DIV/0!</v>
      </c>
      <c r="AJ43" s="90" t="e">
        <f t="shared" si="25"/>
        <v>#DIV/0!</v>
      </c>
      <c r="AK43" s="90" t="e">
        <f t="shared" si="25"/>
        <v>#DIV/0!</v>
      </c>
      <c r="AL43" s="90" t="e">
        <f t="shared" si="25"/>
        <v>#DIV/0!</v>
      </c>
      <c r="AM43" s="90" t="e">
        <f t="shared" si="25"/>
        <v>#DIV/0!</v>
      </c>
      <c r="AN43" s="90" t="e">
        <f t="shared" si="25"/>
        <v>#DIV/0!</v>
      </c>
      <c r="AO43" s="90" t="e">
        <f t="shared" si="25"/>
        <v>#DIV/0!</v>
      </c>
      <c r="AP43" s="90" t="e">
        <f t="shared" si="25"/>
        <v>#DIV/0!</v>
      </c>
      <c r="AQ43" s="90" t="e">
        <f t="shared" si="25"/>
        <v>#DIV/0!</v>
      </c>
      <c r="AR43" s="90" t="e">
        <f t="shared" si="25"/>
        <v>#DIV/0!</v>
      </c>
    </row>
    <row r="44" spans="1:45" s="3" customFormat="1" x14ac:dyDescent="0.25">
      <c r="A44" s="58"/>
      <c r="B44" s="3" t="s">
        <v>43</v>
      </c>
      <c r="C44" s="65" t="s">
        <v>25</v>
      </c>
      <c r="D44" s="97">
        <f>'Investment Scenario'!B17</f>
        <v>0.19</v>
      </c>
      <c r="E44" s="64"/>
      <c r="F44" s="96">
        <f>MIN(-F43*$D$44,0)</f>
        <v>0</v>
      </c>
      <c r="G44" s="96" t="e">
        <f t="shared" ref="G44:AR44" si="26">MIN(-G43*$D$44,0)</f>
        <v>#DIV/0!</v>
      </c>
      <c r="H44" s="96" t="e">
        <f t="shared" si="26"/>
        <v>#DIV/0!</v>
      </c>
      <c r="I44" s="96" t="e">
        <f t="shared" si="26"/>
        <v>#DIV/0!</v>
      </c>
      <c r="J44" s="96" t="e">
        <f t="shared" si="26"/>
        <v>#DIV/0!</v>
      </c>
      <c r="K44" s="96" t="e">
        <f t="shared" si="26"/>
        <v>#DIV/0!</v>
      </c>
      <c r="L44" s="96" t="e">
        <f t="shared" si="26"/>
        <v>#DIV/0!</v>
      </c>
      <c r="M44" s="96" t="e">
        <f t="shared" si="26"/>
        <v>#DIV/0!</v>
      </c>
      <c r="N44" s="96" t="e">
        <f t="shared" si="26"/>
        <v>#DIV/0!</v>
      </c>
      <c r="O44" s="96" t="e">
        <f t="shared" si="26"/>
        <v>#DIV/0!</v>
      </c>
      <c r="P44" s="96" t="e">
        <f t="shared" si="26"/>
        <v>#DIV/0!</v>
      </c>
      <c r="Q44" s="96" t="e">
        <f t="shared" si="26"/>
        <v>#DIV/0!</v>
      </c>
      <c r="R44" s="96" t="e">
        <f t="shared" si="26"/>
        <v>#DIV/0!</v>
      </c>
      <c r="S44" s="96" t="e">
        <f t="shared" si="26"/>
        <v>#DIV/0!</v>
      </c>
      <c r="T44" s="96" t="e">
        <f t="shared" si="26"/>
        <v>#DIV/0!</v>
      </c>
      <c r="U44" s="96" t="e">
        <f t="shared" si="26"/>
        <v>#DIV/0!</v>
      </c>
      <c r="V44" s="96" t="e">
        <f t="shared" si="26"/>
        <v>#DIV/0!</v>
      </c>
      <c r="W44" s="96" t="e">
        <f t="shared" si="26"/>
        <v>#DIV/0!</v>
      </c>
      <c r="X44" s="96" t="e">
        <f t="shared" si="26"/>
        <v>#DIV/0!</v>
      </c>
      <c r="Y44" s="96" t="e">
        <f t="shared" si="26"/>
        <v>#DIV/0!</v>
      </c>
      <c r="Z44" s="96" t="e">
        <f t="shared" si="26"/>
        <v>#DIV/0!</v>
      </c>
      <c r="AA44" s="96" t="e">
        <f t="shared" si="26"/>
        <v>#DIV/0!</v>
      </c>
      <c r="AB44" s="96" t="e">
        <f t="shared" si="26"/>
        <v>#DIV/0!</v>
      </c>
      <c r="AC44" s="96" t="e">
        <f t="shared" si="26"/>
        <v>#DIV/0!</v>
      </c>
      <c r="AD44" s="96" t="e">
        <f t="shared" si="26"/>
        <v>#DIV/0!</v>
      </c>
      <c r="AE44" s="96" t="e">
        <f t="shared" si="26"/>
        <v>#DIV/0!</v>
      </c>
      <c r="AF44" s="96" t="e">
        <f t="shared" si="26"/>
        <v>#DIV/0!</v>
      </c>
      <c r="AG44" s="96" t="e">
        <f t="shared" si="26"/>
        <v>#DIV/0!</v>
      </c>
      <c r="AH44" s="96" t="e">
        <f t="shared" si="26"/>
        <v>#DIV/0!</v>
      </c>
      <c r="AI44" s="96" t="e">
        <f t="shared" si="26"/>
        <v>#DIV/0!</v>
      </c>
      <c r="AJ44" s="96" t="e">
        <f t="shared" si="26"/>
        <v>#DIV/0!</v>
      </c>
      <c r="AK44" s="96" t="e">
        <f t="shared" si="26"/>
        <v>#DIV/0!</v>
      </c>
      <c r="AL44" s="96" t="e">
        <f t="shared" si="26"/>
        <v>#DIV/0!</v>
      </c>
      <c r="AM44" s="96" t="e">
        <f t="shared" si="26"/>
        <v>#DIV/0!</v>
      </c>
      <c r="AN44" s="96" t="e">
        <f t="shared" si="26"/>
        <v>#DIV/0!</v>
      </c>
      <c r="AO44" s="96" t="e">
        <f t="shared" si="26"/>
        <v>#DIV/0!</v>
      </c>
      <c r="AP44" s="96" t="e">
        <f t="shared" si="26"/>
        <v>#DIV/0!</v>
      </c>
      <c r="AQ44" s="96" t="e">
        <f t="shared" si="26"/>
        <v>#DIV/0!</v>
      </c>
      <c r="AR44" s="96" t="e">
        <f t="shared" si="26"/>
        <v>#DIV/0!</v>
      </c>
    </row>
    <row r="45" spans="1:45" s="1" customFormat="1" x14ac:dyDescent="0.25">
      <c r="A45" s="58"/>
      <c r="B45" s="88" t="s">
        <v>44</v>
      </c>
      <c r="C45" s="89" t="s">
        <v>25</v>
      </c>
      <c r="D45" s="58"/>
      <c r="E45" s="64"/>
      <c r="F45" s="90">
        <f>SUM(F43:F44)</f>
        <v>0</v>
      </c>
      <c r="G45" s="90" t="e">
        <f t="shared" ref="G45:AR45" si="27">SUM(G43:G44)</f>
        <v>#DIV/0!</v>
      </c>
      <c r="H45" s="90" t="e">
        <f t="shared" si="27"/>
        <v>#DIV/0!</v>
      </c>
      <c r="I45" s="90" t="e">
        <f t="shared" si="27"/>
        <v>#DIV/0!</v>
      </c>
      <c r="J45" s="90" t="e">
        <f t="shared" si="27"/>
        <v>#DIV/0!</v>
      </c>
      <c r="K45" s="90" t="e">
        <f t="shared" si="27"/>
        <v>#DIV/0!</v>
      </c>
      <c r="L45" s="90" t="e">
        <f t="shared" si="27"/>
        <v>#DIV/0!</v>
      </c>
      <c r="M45" s="90" t="e">
        <f t="shared" si="27"/>
        <v>#DIV/0!</v>
      </c>
      <c r="N45" s="90" t="e">
        <f t="shared" si="27"/>
        <v>#DIV/0!</v>
      </c>
      <c r="O45" s="90" t="e">
        <f t="shared" si="27"/>
        <v>#DIV/0!</v>
      </c>
      <c r="P45" s="90" t="e">
        <f t="shared" si="27"/>
        <v>#DIV/0!</v>
      </c>
      <c r="Q45" s="90" t="e">
        <f t="shared" si="27"/>
        <v>#DIV/0!</v>
      </c>
      <c r="R45" s="90" t="e">
        <f t="shared" si="27"/>
        <v>#DIV/0!</v>
      </c>
      <c r="S45" s="90" t="e">
        <f t="shared" si="27"/>
        <v>#DIV/0!</v>
      </c>
      <c r="T45" s="90" t="e">
        <f t="shared" si="27"/>
        <v>#DIV/0!</v>
      </c>
      <c r="U45" s="90" t="e">
        <f t="shared" si="27"/>
        <v>#DIV/0!</v>
      </c>
      <c r="V45" s="90" t="e">
        <f t="shared" si="27"/>
        <v>#DIV/0!</v>
      </c>
      <c r="W45" s="90" t="e">
        <f t="shared" si="27"/>
        <v>#DIV/0!</v>
      </c>
      <c r="X45" s="90" t="e">
        <f t="shared" si="27"/>
        <v>#DIV/0!</v>
      </c>
      <c r="Y45" s="90" t="e">
        <f t="shared" si="27"/>
        <v>#DIV/0!</v>
      </c>
      <c r="Z45" s="90" t="e">
        <f t="shared" si="27"/>
        <v>#DIV/0!</v>
      </c>
      <c r="AA45" s="90" t="e">
        <f t="shared" si="27"/>
        <v>#DIV/0!</v>
      </c>
      <c r="AB45" s="90" t="e">
        <f t="shared" si="27"/>
        <v>#DIV/0!</v>
      </c>
      <c r="AC45" s="90" t="e">
        <f t="shared" si="27"/>
        <v>#DIV/0!</v>
      </c>
      <c r="AD45" s="90" t="e">
        <f t="shared" si="27"/>
        <v>#DIV/0!</v>
      </c>
      <c r="AE45" s="90" t="e">
        <f t="shared" si="27"/>
        <v>#DIV/0!</v>
      </c>
      <c r="AF45" s="90" t="e">
        <f t="shared" si="27"/>
        <v>#DIV/0!</v>
      </c>
      <c r="AG45" s="90" t="e">
        <f t="shared" si="27"/>
        <v>#DIV/0!</v>
      </c>
      <c r="AH45" s="90" t="e">
        <f t="shared" si="27"/>
        <v>#DIV/0!</v>
      </c>
      <c r="AI45" s="90" t="e">
        <f t="shared" si="27"/>
        <v>#DIV/0!</v>
      </c>
      <c r="AJ45" s="90" t="e">
        <f t="shared" si="27"/>
        <v>#DIV/0!</v>
      </c>
      <c r="AK45" s="90" t="e">
        <f t="shared" si="27"/>
        <v>#DIV/0!</v>
      </c>
      <c r="AL45" s="90" t="e">
        <f t="shared" si="27"/>
        <v>#DIV/0!</v>
      </c>
      <c r="AM45" s="90" t="e">
        <f t="shared" si="27"/>
        <v>#DIV/0!</v>
      </c>
      <c r="AN45" s="90" t="e">
        <f t="shared" si="27"/>
        <v>#DIV/0!</v>
      </c>
      <c r="AO45" s="90" t="e">
        <f t="shared" si="27"/>
        <v>#DIV/0!</v>
      </c>
      <c r="AP45" s="90" t="e">
        <f t="shared" si="27"/>
        <v>#DIV/0!</v>
      </c>
      <c r="AQ45" s="90" t="e">
        <f t="shared" si="27"/>
        <v>#DIV/0!</v>
      </c>
      <c r="AR45" s="90" t="e">
        <f t="shared" si="27"/>
        <v>#DIV/0!</v>
      </c>
    </row>
    <row r="46" spans="1:45" s="3" customFormat="1" x14ac:dyDescent="0.25">
      <c r="C46" s="65"/>
      <c r="E46" s="64"/>
      <c r="F46" s="29"/>
      <c r="G46" s="30"/>
      <c r="H46" s="30"/>
      <c r="I46" s="30"/>
      <c r="J46" s="30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45" s="3" customFormat="1" x14ac:dyDescent="0.25">
      <c r="A47" s="1" t="s">
        <v>45</v>
      </c>
      <c r="C47" s="98"/>
      <c r="E47" s="64"/>
      <c r="F47" s="29"/>
      <c r="G47" s="30"/>
      <c r="H47" s="30"/>
      <c r="I47" s="30"/>
      <c r="J47" s="30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45" s="1" customFormat="1" x14ac:dyDescent="0.25">
      <c r="A48" s="58"/>
      <c r="B48" s="61" t="s">
        <v>34</v>
      </c>
      <c r="C48" s="62" t="s">
        <v>25</v>
      </c>
      <c r="D48" s="58"/>
      <c r="E48" s="64"/>
      <c r="F48" s="96">
        <f>F36</f>
        <v>0</v>
      </c>
      <c r="G48" s="96">
        <f t="shared" ref="G48:AR48" si="28">G36</f>
        <v>0</v>
      </c>
      <c r="H48" s="96">
        <f t="shared" si="28"/>
        <v>0</v>
      </c>
      <c r="I48" s="96">
        <f t="shared" si="28"/>
        <v>0</v>
      </c>
      <c r="J48" s="96">
        <f t="shared" si="28"/>
        <v>0</v>
      </c>
      <c r="K48" s="96">
        <f t="shared" si="28"/>
        <v>0</v>
      </c>
      <c r="L48" s="96">
        <f t="shared" si="28"/>
        <v>0</v>
      </c>
      <c r="M48" s="96">
        <f t="shared" si="28"/>
        <v>0</v>
      </c>
      <c r="N48" s="96">
        <f t="shared" si="28"/>
        <v>0</v>
      </c>
      <c r="O48" s="96">
        <f t="shared" si="28"/>
        <v>0</v>
      </c>
      <c r="P48" s="96">
        <f t="shared" si="28"/>
        <v>0</v>
      </c>
      <c r="Q48" s="96">
        <f t="shared" si="28"/>
        <v>0</v>
      </c>
      <c r="R48" s="96">
        <f t="shared" si="28"/>
        <v>0</v>
      </c>
      <c r="S48" s="96">
        <f t="shared" si="28"/>
        <v>0</v>
      </c>
      <c r="T48" s="96">
        <f t="shared" si="28"/>
        <v>0</v>
      </c>
      <c r="U48" s="96">
        <f t="shared" si="28"/>
        <v>0</v>
      </c>
      <c r="V48" s="96">
        <f t="shared" si="28"/>
        <v>0</v>
      </c>
      <c r="W48" s="96">
        <f t="shared" si="28"/>
        <v>0</v>
      </c>
      <c r="X48" s="96">
        <f t="shared" si="28"/>
        <v>0</v>
      </c>
      <c r="Y48" s="96">
        <f t="shared" si="28"/>
        <v>0</v>
      </c>
      <c r="Z48" s="96">
        <f t="shared" si="28"/>
        <v>0</v>
      </c>
      <c r="AA48" s="96">
        <f t="shared" si="28"/>
        <v>0</v>
      </c>
      <c r="AB48" s="96">
        <f t="shared" si="28"/>
        <v>0</v>
      </c>
      <c r="AC48" s="96">
        <f t="shared" si="28"/>
        <v>0</v>
      </c>
      <c r="AD48" s="96">
        <f t="shared" si="28"/>
        <v>0</v>
      </c>
      <c r="AE48" s="96">
        <f t="shared" si="28"/>
        <v>0</v>
      </c>
      <c r="AF48" s="96">
        <f t="shared" si="28"/>
        <v>0</v>
      </c>
      <c r="AG48" s="96">
        <f t="shared" si="28"/>
        <v>0</v>
      </c>
      <c r="AH48" s="96">
        <f t="shared" si="28"/>
        <v>0</v>
      </c>
      <c r="AI48" s="96">
        <f t="shared" si="28"/>
        <v>0</v>
      </c>
      <c r="AJ48" s="96">
        <f t="shared" si="28"/>
        <v>0</v>
      </c>
      <c r="AK48" s="96">
        <f t="shared" si="28"/>
        <v>0</v>
      </c>
      <c r="AL48" s="96">
        <f t="shared" si="28"/>
        <v>0</v>
      </c>
      <c r="AM48" s="96">
        <f t="shared" si="28"/>
        <v>0</v>
      </c>
      <c r="AN48" s="96">
        <f t="shared" si="28"/>
        <v>0</v>
      </c>
      <c r="AO48" s="96">
        <f t="shared" si="28"/>
        <v>0</v>
      </c>
      <c r="AP48" s="96">
        <f t="shared" si="28"/>
        <v>0</v>
      </c>
      <c r="AQ48" s="96">
        <f t="shared" si="28"/>
        <v>0</v>
      </c>
      <c r="AR48" s="96">
        <f t="shared" si="28"/>
        <v>0</v>
      </c>
    </row>
    <row r="49" spans="2:44" s="3" customFormat="1" x14ac:dyDescent="0.25">
      <c r="B49" s="3" t="s">
        <v>47</v>
      </c>
      <c r="C49" s="93" t="s">
        <v>25</v>
      </c>
      <c r="D49" s="90">
        <f>SUM(F49:AR49)</f>
        <v>0</v>
      </c>
      <c r="E49" s="64"/>
      <c r="F49" s="139">
        <f>-'Counterfactual scenario'!E48/1000000</f>
        <v>0</v>
      </c>
      <c r="G49" s="139">
        <f>-'Counterfactual scenario'!F48/1000000</f>
        <v>0</v>
      </c>
      <c r="H49" s="139">
        <f>-'Counterfactual scenario'!G48/1000000</f>
        <v>0</v>
      </c>
      <c r="I49" s="139">
        <f>-'Counterfactual scenario'!H48/1000000</f>
        <v>0</v>
      </c>
      <c r="J49" s="139">
        <f>-'Counterfactual scenario'!I48/1000000</f>
        <v>0</v>
      </c>
      <c r="K49" s="139">
        <f>-'Counterfactual scenario'!J48/1000000</f>
        <v>0</v>
      </c>
      <c r="L49" s="139">
        <f>-'Counterfactual scenario'!K48/1000000</f>
        <v>0</v>
      </c>
      <c r="M49" s="139">
        <f>-'Counterfactual scenario'!L48/1000000</f>
        <v>0</v>
      </c>
      <c r="N49" s="139">
        <f>-'Counterfactual scenario'!M48/1000000</f>
        <v>0</v>
      </c>
      <c r="O49" s="139">
        <f>-'Counterfactual scenario'!N48/1000000</f>
        <v>0</v>
      </c>
      <c r="P49" s="139">
        <f>-'Counterfactual scenario'!O48/1000000</f>
        <v>0</v>
      </c>
      <c r="Q49" s="139">
        <f>-'Counterfactual scenario'!P48/1000000</f>
        <v>0</v>
      </c>
      <c r="R49" s="139">
        <f>-'Counterfactual scenario'!Q48/1000000</f>
        <v>0</v>
      </c>
      <c r="S49" s="139">
        <f>-'Counterfactual scenario'!R48/1000000</f>
        <v>0</v>
      </c>
      <c r="T49" s="139">
        <f>-'Counterfactual scenario'!S48/1000000</f>
        <v>0</v>
      </c>
      <c r="U49" s="139">
        <f>-'Counterfactual scenario'!T48/1000000</f>
        <v>0</v>
      </c>
      <c r="V49" s="139">
        <f>-'Counterfactual scenario'!U48/1000000</f>
        <v>0</v>
      </c>
      <c r="W49" s="139">
        <f>-'Counterfactual scenario'!V48/1000000</f>
        <v>0</v>
      </c>
      <c r="X49" s="139">
        <f>-'Counterfactual scenario'!W48/1000000</f>
        <v>0</v>
      </c>
      <c r="Y49" s="139">
        <f>-'Counterfactual scenario'!X48/1000000</f>
        <v>0</v>
      </c>
      <c r="Z49" s="139">
        <f>-'Counterfactual scenario'!Y48/1000000</f>
        <v>0</v>
      </c>
      <c r="AA49" s="139">
        <f>-'Counterfactual scenario'!Z48/1000000</f>
        <v>0</v>
      </c>
      <c r="AB49" s="139">
        <f>-'Counterfactual scenario'!AA48/1000000</f>
        <v>0</v>
      </c>
      <c r="AC49" s="139">
        <f>-'Counterfactual scenario'!AB48/1000000</f>
        <v>0</v>
      </c>
      <c r="AD49" s="139">
        <f>-'Counterfactual scenario'!AC48/1000000</f>
        <v>0</v>
      </c>
      <c r="AE49" s="139">
        <f>-'Counterfactual scenario'!AD48/1000000</f>
        <v>0</v>
      </c>
      <c r="AF49" s="139">
        <f>-'Counterfactual scenario'!AE48/1000000</f>
        <v>0</v>
      </c>
      <c r="AG49" s="139">
        <f>-'Counterfactual scenario'!AF48/1000000</f>
        <v>0</v>
      </c>
      <c r="AH49" s="139">
        <f>-'Counterfactual scenario'!AG48/1000000</f>
        <v>0</v>
      </c>
      <c r="AI49" s="139">
        <f>-'Counterfactual scenario'!AH48/1000000</f>
        <v>0</v>
      </c>
      <c r="AJ49" s="139">
        <f>-'Counterfactual scenario'!AI48/1000000</f>
        <v>0</v>
      </c>
      <c r="AK49" s="139">
        <f>-'Counterfactual scenario'!AJ48/1000000</f>
        <v>0</v>
      </c>
      <c r="AL49" s="139">
        <f>-'Counterfactual scenario'!AK48/1000000</f>
        <v>0</v>
      </c>
      <c r="AM49" s="139">
        <f>-'Counterfactual scenario'!AL48/1000000</f>
        <v>0</v>
      </c>
      <c r="AN49" s="139">
        <f>-'Counterfactual scenario'!AM48/1000000</f>
        <v>0</v>
      </c>
      <c r="AO49" s="139">
        <f>-'Counterfactual scenario'!AN48/1000000</f>
        <v>0</v>
      </c>
      <c r="AP49" s="139">
        <f>-'Counterfactual scenario'!AO48/1000000</f>
        <v>0</v>
      </c>
      <c r="AQ49" s="139">
        <f>-'Counterfactual scenario'!AP48/1000000</f>
        <v>0</v>
      </c>
      <c r="AR49" s="139">
        <f>-'Counterfactual scenario'!AQ48/1000000</f>
        <v>0</v>
      </c>
    </row>
    <row r="50" spans="2:44" s="3" customFormat="1" x14ac:dyDescent="0.25">
      <c r="B50" s="10" t="s">
        <v>49</v>
      </c>
      <c r="C50" s="93" t="s">
        <v>50</v>
      </c>
      <c r="D50" s="136">
        <f>'Counterfactual scenario'!B47</f>
        <v>0</v>
      </c>
      <c r="E50" s="64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</row>
    <row r="51" spans="2:44" s="3" customFormat="1" x14ac:dyDescent="0.25">
      <c r="B51" s="10" t="s">
        <v>51</v>
      </c>
      <c r="C51" s="93" t="s">
        <v>25</v>
      </c>
      <c r="E51" s="10"/>
      <c r="F51" s="5">
        <f t="shared" ref="F51:AR51" si="29">MIN(-F39*$D$44,0)</f>
        <v>0</v>
      </c>
      <c r="G51" s="5">
        <f t="shared" si="29"/>
        <v>0</v>
      </c>
      <c r="H51" s="5">
        <f t="shared" si="29"/>
        <v>0</v>
      </c>
      <c r="I51" s="5">
        <f t="shared" si="29"/>
        <v>0</v>
      </c>
      <c r="J51" s="5">
        <f t="shared" si="29"/>
        <v>0</v>
      </c>
      <c r="K51" s="5">
        <f t="shared" si="29"/>
        <v>0</v>
      </c>
      <c r="L51" s="5">
        <f t="shared" si="29"/>
        <v>0</v>
      </c>
      <c r="M51" s="5">
        <f t="shared" si="29"/>
        <v>0</v>
      </c>
      <c r="N51" s="5">
        <f t="shared" si="29"/>
        <v>0</v>
      </c>
      <c r="O51" s="5">
        <f t="shared" si="29"/>
        <v>0</v>
      </c>
      <c r="P51" s="5">
        <f t="shared" si="29"/>
        <v>0</v>
      </c>
      <c r="Q51" s="5">
        <f t="shared" si="29"/>
        <v>0</v>
      </c>
      <c r="R51" s="5">
        <f t="shared" si="29"/>
        <v>0</v>
      </c>
      <c r="S51" s="5">
        <f t="shared" si="29"/>
        <v>0</v>
      </c>
      <c r="T51" s="5">
        <f t="shared" si="29"/>
        <v>0</v>
      </c>
      <c r="U51" s="5">
        <f t="shared" si="29"/>
        <v>0</v>
      </c>
      <c r="V51" s="5">
        <f t="shared" si="29"/>
        <v>0</v>
      </c>
      <c r="W51" s="5">
        <f t="shared" si="29"/>
        <v>0</v>
      </c>
      <c r="X51" s="5">
        <f t="shared" si="29"/>
        <v>0</v>
      </c>
      <c r="Y51" s="5">
        <f t="shared" si="29"/>
        <v>0</v>
      </c>
      <c r="Z51" s="5">
        <f t="shared" si="29"/>
        <v>0</v>
      </c>
      <c r="AA51" s="5">
        <f t="shared" si="29"/>
        <v>0</v>
      </c>
      <c r="AB51" s="5">
        <f t="shared" si="29"/>
        <v>0</v>
      </c>
      <c r="AC51" s="5">
        <f t="shared" si="29"/>
        <v>0</v>
      </c>
      <c r="AD51" s="5">
        <f t="shared" si="29"/>
        <v>0</v>
      </c>
      <c r="AE51" s="5">
        <f t="shared" si="29"/>
        <v>0</v>
      </c>
      <c r="AF51" s="5">
        <f t="shared" si="29"/>
        <v>0</v>
      </c>
      <c r="AG51" s="5">
        <f t="shared" si="29"/>
        <v>0</v>
      </c>
      <c r="AH51" s="5">
        <f t="shared" si="29"/>
        <v>0</v>
      </c>
      <c r="AI51" s="5">
        <f t="shared" si="29"/>
        <v>0</v>
      </c>
      <c r="AJ51" s="5">
        <f t="shared" si="29"/>
        <v>0</v>
      </c>
      <c r="AK51" s="5">
        <f t="shared" si="29"/>
        <v>0</v>
      </c>
      <c r="AL51" s="5">
        <f t="shared" si="29"/>
        <v>0</v>
      </c>
      <c r="AM51" s="5">
        <f t="shared" si="29"/>
        <v>0</v>
      </c>
      <c r="AN51" s="5">
        <f t="shared" si="29"/>
        <v>0</v>
      </c>
      <c r="AO51" s="5">
        <f t="shared" si="29"/>
        <v>0</v>
      </c>
      <c r="AP51" s="5">
        <f t="shared" si="29"/>
        <v>0</v>
      </c>
      <c r="AQ51" s="5">
        <f t="shared" si="29"/>
        <v>0</v>
      </c>
      <c r="AR51" s="5">
        <f t="shared" si="29"/>
        <v>0</v>
      </c>
    </row>
    <row r="52" spans="2:44" s="3" customFormat="1" x14ac:dyDescent="0.25">
      <c r="B52" s="225" t="s">
        <v>192</v>
      </c>
      <c r="C52" s="226" t="s">
        <v>25</v>
      </c>
      <c r="D52" s="227"/>
      <c r="E52" s="225"/>
      <c r="F52" s="228" t="str">
        <f>IF(F$3&gt;0,SUM(F48,F51),"")</f>
        <v/>
      </c>
      <c r="G52" s="228" t="str">
        <f t="shared" ref="G52:AR52" si="30">IF(G$3&gt;0,SUM(G48,G51),"")</f>
        <v/>
      </c>
      <c r="H52" s="228" t="str">
        <f t="shared" si="30"/>
        <v/>
      </c>
      <c r="I52" s="228" t="str">
        <f t="shared" si="30"/>
        <v/>
      </c>
      <c r="J52" s="228" t="str">
        <f t="shared" si="30"/>
        <v/>
      </c>
      <c r="K52" s="228" t="str">
        <f t="shared" si="30"/>
        <v/>
      </c>
      <c r="L52" s="228" t="str">
        <f t="shared" si="30"/>
        <v/>
      </c>
      <c r="M52" s="228" t="str">
        <f t="shared" si="30"/>
        <v/>
      </c>
      <c r="N52" s="228" t="str">
        <f t="shared" si="30"/>
        <v/>
      </c>
      <c r="O52" s="228" t="str">
        <f t="shared" si="30"/>
        <v/>
      </c>
      <c r="P52" s="228" t="str">
        <f t="shared" si="30"/>
        <v/>
      </c>
      <c r="Q52" s="228" t="str">
        <f t="shared" si="30"/>
        <v/>
      </c>
      <c r="R52" s="228" t="str">
        <f t="shared" si="30"/>
        <v/>
      </c>
      <c r="S52" s="228" t="str">
        <f t="shared" si="30"/>
        <v/>
      </c>
      <c r="T52" s="228" t="str">
        <f t="shared" si="30"/>
        <v/>
      </c>
      <c r="U52" s="228" t="str">
        <f t="shared" si="30"/>
        <v/>
      </c>
      <c r="V52" s="228" t="str">
        <f t="shared" si="30"/>
        <v/>
      </c>
      <c r="W52" s="228" t="str">
        <f t="shared" si="30"/>
        <v/>
      </c>
      <c r="X52" s="228" t="str">
        <f t="shared" si="30"/>
        <v/>
      </c>
      <c r="Y52" s="228" t="str">
        <f t="shared" si="30"/>
        <v/>
      </c>
      <c r="Z52" s="228" t="str">
        <f t="shared" si="30"/>
        <v/>
      </c>
      <c r="AA52" s="228" t="str">
        <f t="shared" si="30"/>
        <v/>
      </c>
      <c r="AB52" s="228" t="str">
        <f t="shared" si="30"/>
        <v/>
      </c>
      <c r="AC52" s="228" t="str">
        <f t="shared" si="30"/>
        <v/>
      </c>
      <c r="AD52" s="228" t="str">
        <f t="shared" si="30"/>
        <v/>
      </c>
      <c r="AE52" s="228" t="str">
        <f t="shared" si="30"/>
        <v/>
      </c>
      <c r="AF52" s="228" t="str">
        <f t="shared" si="30"/>
        <v/>
      </c>
      <c r="AG52" s="228" t="str">
        <f t="shared" si="30"/>
        <v/>
      </c>
      <c r="AH52" s="228" t="str">
        <f t="shared" si="30"/>
        <v/>
      </c>
      <c r="AI52" s="228" t="str">
        <f t="shared" si="30"/>
        <v/>
      </c>
      <c r="AJ52" s="228" t="str">
        <f t="shared" si="30"/>
        <v/>
      </c>
      <c r="AK52" s="228" t="str">
        <f t="shared" si="30"/>
        <v/>
      </c>
      <c r="AL52" s="228" t="str">
        <f t="shared" si="30"/>
        <v/>
      </c>
      <c r="AM52" s="228" t="str">
        <f t="shared" si="30"/>
        <v/>
      </c>
      <c r="AN52" s="228" t="str">
        <f t="shared" si="30"/>
        <v/>
      </c>
      <c r="AO52" s="228" t="str">
        <f t="shared" si="30"/>
        <v/>
      </c>
      <c r="AP52" s="228" t="str">
        <f t="shared" si="30"/>
        <v/>
      </c>
      <c r="AQ52" s="228" t="str">
        <f t="shared" si="30"/>
        <v/>
      </c>
      <c r="AR52" s="228" t="str">
        <f t="shared" si="30"/>
        <v/>
      </c>
    </row>
    <row r="53" spans="2:44" s="3" customFormat="1" x14ac:dyDescent="0.25">
      <c r="B53" s="225" t="s">
        <v>199</v>
      </c>
      <c r="C53" s="226" t="s">
        <v>25</v>
      </c>
      <c r="D53" s="227"/>
      <c r="E53" s="225"/>
      <c r="F53" s="228" t="str">
        <f>IF(AND(F$3&gt;0,F52&gt;=0),SUM(F48,F51),IF(AND(F$3&gt;0,F52&lt;0),0,""))</f>
        <v/>
      </c>
      <c r="G53" s="228" t="str">
        <f t="shared" ref="G53:AR53" si="31">IF(AND(G$3&gt;0,G52&gt;=0),SUM(G48,G51),IF(AND(G$3&gt;0,G52&lt;0),0,""))</f>
        <v/>
      </c>
      <c r="H53" s="228" t="str">
        <f t="shared" si="31"/>
        <v/>
      </c>
      <c r="I53" s="228" t="str">
        <f t="shared" si="31"/>
        <v/>
      </c>
      <c r="J53" s="228" t="str">
        <f t="shared" si="31"/>
        <v/>
      </c>
      <c r="K53" s="228" t="str">
        <f t="shared" si="31"/>
        <v/>
      </c>
      <c r="L53" s="228" t="str">
        <f t="shared" si="31"/>
        <v/>
      </c>
      <c r="M53" s="228" t="str">
        <f t="shared" si="31"/>
        <v/>
      </c>
      <c r="N53" s="228" t="str">
        <f t="shared" si="31"/>
        <v/>
      </c>
      <c r="O53" s="228" t="str">
        <f t="shared" si="31"/>
        <v/>
      </c>
      <c r="P53" s="228" t="str">
        <f t="shared" si="31"/>
        <v/>
      </c>
      <c r="Q53" s="228" t="str">
        <f t="shared" si="31"/>
        <v/>
      </c>
      <c r="R53" s="228" t="str">
        <f t="shared" si="31"/>
        <v/>
      </c>
      <c r="S53" s="228" t="str">
        <f t="shared" si="31"/>
        <v/>
      </c>
      <c r="T53" s="228" t="str">
        <f t="shared" si="31"/>
        <v/>
      </c>
      <c r="U53" s="228" t="str">
        <f t="shared" si="31"/>
        <v/>
      </c>
      <c r="V53" s="228" t="str">
        <f t="shared" si="31"/>
        <v/>
      </c>
      <c r="W53" s="228" t="str">
        <f t="shared" si="31"/>
        <v/>
      </c>
      <c r="X53" s="228" t="str">
        <f t="shared" si="31"/>
        <v/>
      </c>
      <c r="Y53" s="228" t="str">
        <f t="shared" si="31"/>
        <v/>
      </c>
      <c r="Z53" s="228" t="str">
        <f t="shared" si="31"/>
        <v/>
      </c>
      <c r="AA53" s="228" t="str">
        <f t="shared" si="31"/>
        <v/>
      </c>
      <c r="AB53" s="228" t="str">
        <f t="shared" si="31"/>
        <v/>
      </c>
      <c r="AC53" s="228" t="str">
        <f t="shared" si="31"/>
        <v/>
      </c>
      <c r="AD53" s="228" t="str">
        <f t="shared" si="31"/>
        <v/>
      </c>
      <c r="AE53" s="228" t="str">
        <f t="shared" si="31"/>
        <v/>
      </c>
      <c r="AF53" s="228" t="str">
        <f t="shared" si="31"/>
        <v/>
      </c>
      <c r="AG53" s="228" t="str">
        <f t="shared" si="31"/>
        <v/>
      </c>
      <c r="AH53" s="228" t="str">
        <f t="shared" si="31"/>
        <v/>
      </c>
      <c r="AI53" s="228" t="str">
        <f t="shared" si="31"/>
        <v/>
      </c>
      <c r="AJ53" s="228" t="str">
        <f t="shared" si="31"/>
        <v/>
      </c>
      <c r="AK53" s="228" t="str">
        <f t="shared" si="31"/>
        <v/>
      </c>
      <c r="AL53" s="228" t="str">
        <f t="shared" si="31"/>
        <v/>
      </c>
      <c r="AM53" s="228" t="str">
        <f t="shared" si="31"/>
        <v/>
      </c>
      <c r="AN53" s="228" t="str">
        <f t="shared" si="31"/>
        <v/>
      </c>
      <c r="AO53" s="228" t="str">
        <f t="shared" si="31"/>
        <v/>
      </c>
      <c r="AP53" s="228" t="str">
        <f t="shared" si="31"/>
        <v/>
      </c>
      <c r="AQ53" s="228" t="str">
        <f>IF(AND(AQ$3&gt;0,AQ52&gt;=0),SUM(AQ48,AQ51),IF(AND(AQ$3&gt;0,AQ52&lt;0),0,""))</f>
        <v/>
      </c>
      <c r="AR53" s="228" t="str">
        <f t="shared" si="31"/>
        <v/>
      </c>
    </row>
    <row r="54" spans="2:44" s="3" customFormat="1" x14ac:dyDescent="0.25">
      <c r="B54" s="225" t="s">
        <v>193</v>
      </c>
      <c r="C54" s="226" t="s">
        <v>25</v>
      </c>
      <c r="D54" s="227"/>
      <c r="E54" s="225"/>
      <c r="F54" s="228" t="str">
        <f>IF(F49=0,"",F49)</f>
        <v/>
      </c>
      <c r="G54" s="228" t="str">
        <f t="shared" ref="G54:AR54" si="32">IF(G49=0,"",G49)</f>
        <v/>
      </c>
      <c r="H54" s="228" t="str">
        <f t="shared" si="32"/>
        <v/>
      </c>
      <c r="I54" s="228" t="str">
        <f t="shared" si="32"/>
        <v/>
      </c>
      <c r="J54" s="228" t="str">
        <f t="shared" si="32"/>
        <v/>
      </c>
      <c r="K54" s="228" t="str">
        <f t="shared" si="32"/>
        <v/>
      </c>
      <c r="L54" s="228" t="str">
        <f t="shared" si="32"/>
        <v/>
      </c>
      <c r="M54" s="228" t="str">
        <f t="shared" si="32"/>
        <v/>
      </c>
      <c r="N54" s="228" t="str">
        <f t="shared" si="32"/>
        <v/>
      </c>
      <c r="O54" s="228" t="str">
        <f t="shared" si="32"/>
        <v/>
      </c>
      <c r="P54" s="228" t="str">
        <f t="shared" si="32"/>
        <v/>
      </c>
      <c r="Q54" s="228" t="str">
        <f t="shared" si="32"/>
        <v/>
      </c>
      <c r="R54" s="228" t="str">
        <f t="shared" si="32"/>
        <v/>
      </c>
      <c r="S54" s="228" t="str">
        <f t="shared" si="32"/>
        <v/>
      </c>
      <c r="T54" s="228" t="str">
        <f t="shared" si="32"/>
        <v/>
      </c>
      <c r="U54" s="228" t="str">
        <f t="shared" si="32"/>
        <v/>
      </c>
      <c r="V54" s="228" t="str">
        <f t="shared" si="32"/>
        <v/>
      </c>
      <c r="W54" s="228" t="str">
        <f t="shared" si="32"/>
        <v/>
      </c>
      <c r="X54" s="228" t="str">
        <f t="shared" si="32"/>
        <v/>
      </c>
      <c r="Y54" s="228" t="str">
        <f t="shared" si="32"/>
        <v/>
      </c>
      <c r="Z54" s="228" t="str">
        <f t="shared" si="32"/>
        <v/>
      </c>
      <c r="AA54" s="228" t="str">
        <f t="shared" si="32"/>
        <v/>
      </c>
      <c r="AB54" s="228" t="str">
        <f t="shared" si="32"/>
        <v/>
      </c>
      <c r="AC54" s="228" t="str">
        <f t="shared" si="32"/>
        <v/>
      </c>
      <c r="AD54" s="228" t="str">
        <f t="shared" si="32"/>
        <v/>
      </c>
      <c r="AE54" s="228" t="str">
        <f t="shared" si="32"/>
        <v/>
      </c>
      <c r="AF54" s="228" t="str">
        <f t="shared" si="32"/>
        <v/>
      </c>
      <c r="AG54" s="228" t="str">
        <f t="shared" si="32"/>
        <v/>
      </c>
      <c r="AH54" s="228" t="str">
        <f t="shared" si="32"/>
        <v/>
      </c>
      <c r="AI54" s="228" t="str">
        <f t="shared" si="32"/>
        <v/>
      </c>
      <c r="AJ54" s="228" t="str">
        <f t="shared" si="32"/>
        <v/>
      </c>
      <c r="AK54" s="228" t="str">
        <f t="shared" si="32"/>
        <v/>
      </c>
      <c r="AL54" s="228" t="str">
        <f t="shared" si="32"/>
        <v/>
      </c>
      <c r="AM54" s="228" t="str">
        <f t="shared" si="32"/>
        <v/>
      </c>
      <c r="AN54" s="228" t="str">
        <f t="shared" si="32"/>
        <v/>
      </c>
      <c r="AO54" s="228" t="str">
        <f t="shared" si="32"/>
        <v/>
      </c>
      <c r="AP54" s="228" t="str">
        <f t="shared" si="32"/>
        <v/>
      </c>
      <c r="AQ54" s="228" t="str">
        <f t="shared" si="32"/>
        <v/>
      </c>
      <c r="AR54" s="228" t="str">
        <f t="shared" si="32"/>
        <v/>
      </c>
    </row>
    <row r="55" spans="2:44" s="3" customFormat="1" x14ac:dyDescent="0.25">
      <c r="B55" s="57" t="s">
        <v>194</v>
      </c>
      <c r="C55" s="99" t="s">
        <v>25</v>
      </c>
      <c r="D55" s="54"/>
      <c r="E55" s="57"/>
      <c r="F55" s="100">
        <f>SUM(F52,F54)</f>
        <v>0</v>
      </c>
      <c r="G55" s="100">
        <f>SUM(G52,G54)</f>
        <v>0</v>
      </c>
      <c r="H55" s="100">
        <f>SUM(H52,H54)</f>
        <v>0</v>
      </c>
      <c r="I55" s="100">
        <f>SUM(I52,I54)</f>
        <v>0</v>
      </c>
      <c r="J55" s="100">
        <f>SUM(J52,J54)</f>
        <v>0</v>
      </c>
      <c r="K55" s="100">
        <f t="shared" ref="K55:AR55" si="33">SUM(K52,K54)</f>
        <v>0</v>
      </c>
      <c r="L55" s="100">
        <f t="shared" si="33"/>
        <v>0</v>
      </c>
      <c r="M55" s="100">
        <f t="shared" si="33"/>
        <v>0</v>
      </c>
      <c r="N55" s="100">
        <f t="shared" si="33"/>
        <v>0</v>
      </c>
      <c r="O55" s="100">
        <f t="shared" si="33"/>
        <v>0</v>
      </c>
      <c r="P55" s="100">
        <f t="shared" si="33"/>
        <v>0</v>
      </c>
      <c r="Q55" s="100">
        <f t="shared" si="33"/>
        <v>0</v>
      </c>
      <c r="R55" s="100">
        <f t="shared" si="33"/>
        <v>0</v>
      </c>
      <c r="S55" s="100">
        <f t="shared" si="33"/>
        <v>0</v>
      </c>
      <c r="T55" s="100">
        <f t="shared" si="33"/>
        <v>0</v>
      </c>
      <c r="U55" s="100">
        <f t="shared" si="33"/>
        <v>0</v>
      </c>
      <c r="V55" s="100">
        <f t="shared" si="33"/>
        <v>0</v>
      </c>
      <c r="W55" s="100">
        <f t="shared" si="33"/>
        <v>0</v>
      </c>
      <c r="X55" s="100">
        <f t="shared" si="33"/>
        <v>0</v>
      </c>
      <c r="Y55" s="100">
        <f t="shared" si="33"/>
        <v>0</v>
      </c>
      <c r="Z55" s="100">
        <f t="shared" si="33"/>
        <v>0</v>
      </c>
      <c r="AA55" s="100">
        <f t="shared" si="33"/>
        <v>0</v>
      </c>
      <c r="AB55" s="100">
        <f t="shared" si="33"/>
        <v>0</v>
      </c>
      <c r="AC55" s="100">
        <f t="shared" si="33"/>
        <v>0</v>
      </c>
      <c r="AD55" s="100">
        <f t="shared" si="33"/>
        <v>0</v>
      </c>
      <c r="AE55" s="100">
        <f t="shared" si="33"/>
        <v>0</v>
      </c>
      <c r="AF55" s="100">
        <f t="shared" si="33"/>
        <v>0</v>
      </c>
      <c r="AG55" s="100">
        <f t="shared" si="33"/>
        <v>0</v>
      </c>
      <c r="AH55" s="100">
        <f t="shared" si="33"/>
        <v>0</v>
      </c>
      <c r="AI55" s="100">
        <f t="shared" si="33"/>
        <v>0</v>
      </c>
      <c r="AJ55" s="100">
        <f t="shared" si="33"/>
        <v>0</v>
      </c>
      <c r="AK55" s="100">
        <f t="shared" si="33"/>
        <v>0</v>
      </c>
      <c r="AL55" s="100">
        <f t="shared" si="33"/>
        <v>0</v>
      </c>
      <c r="AM55" s="100">
        <f t="shared" si="33"/>
        <v>0</v>
      </c>
      <c r="AN55" s="100">
        <f t="shared" si="33"/>
        <v>0</v>
      </c>
      <c r="AO55" s="100">
        <f t="shared" si="33"/>
        <v>0</v>
      </c>
      <c r="AP55" s="100">
        <f t="shared" si="33"/>
        <v>0</v>
      </c>
      <c r="AQ55" s="100">
        <f t="shared" si="33"/>
        <v>0</v>
      </c>
      <c r="AR55" s="100">
        <f t="shared" si="33"/>
        <v>0</v>
      </c>
    </row>
    <row r="56" spans="2:44" s="3" customFormat="1" ht="15.75" thickBot="1" x14ac:dyDescent="0.3">
      <c r="C56" s="65"/>
      <c r="E56" s="10"/>
      <c r="F56" s="103"/>
      <c r="G56" s="104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</row>
    <row r="57" spans="2:44" s="3" customFormat="1" x14ac:dyDescent="0.25">
      <c r="B57" s="105" t="s">
        <v>53</v>
      </c>
      <c r="C57" s="106" t="s">
        <v>36</v>
      </c>
      <c r="D57" s="135">
        <f>+'Counterfactual scenario'!B35</f>
        <v>0</v>
      </c>
      <c r="E57" s="107"/>
      <c r="F57" s="107"/>
      <c r="G57" s="30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2:44" s="3" customFormat="1" ht="15.75" thickBot="1" x14ac:dyDescent="0.3">
      <c r="B58" s="108" t="s">
        <v>54</v>
      </c>
      <c r="C58" s="109" t="s">
        <v>36</v>
      </c>
      <c r="D58" s="110" t="e">
        <f>IRR(F55:AR55)</f>
        <v>#NUM!</v>
      </c>
      <c r="E58" s="107"/>
      <c r="F58" s="107"/>
      <c r="G58" s="30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2:44" s="3" customFormat="1" x14ac:dyDescent="0.25">
      <c r="B59" s="105" t="s">
        <v>55</v>
      </c>
      <c r="C59" s="106" t="s">
        <v>25</v>
      </c>
      <c r="D59" s="111">
        <f>NPV($D$57,F52:AR52)+SUM(F54:AR54)</f>
        <v>0</v>
      </c>
      <c r="E59" s="112"/>
      <c r="F59" s="112"/>
      <c r="G59" s="86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2:44" s="3" customFormat="1" ht="15.75" thickBot="1" x14ac:dyDescent="0.3">
      <c r="B60" s="113" t="s">
        <v>55</v>
      </c>
      <c r="C60" s="114" t="s">
        <v>56</v>
      </c>
      <c r="D60" s="115" t="e">
        <f>+D59/'Counterfactual scenario'!B15</f>
        <v>#DIV/0!</v>
      </c>
      <c r="E60" s="112"/>
      <c r="F60" s="112"/>
      <c r="G60" s="116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2:44" s="3" customFormat="1" x14ac:dyDescent="0.25">
      <c r="B61" s="234" t="s">
        <v>200</v>
      </c>
      <c r="C61" s="232" t="s">
        <v>25</v>
      </c>
      <c r="D61" s="111">
        <f>NPV($D$57,F53:AR53)+SUM(F54:AR54)</f>
        <v>0</v>
      </c>
      <c r="E61" s="112"/>
      <c r="F61" s="112"/>
      <c r="G61" s="116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2:44" s="3" customFormat="1" ht="15.75" thickBot="1" x14ac:dyDescent="0.3">
      <c r="B62" s="235" t="s">
        <v>200</v>
      </c>
      <c r="C62" s="233" t="s">
        <v>56</v>
      </c>
      <c r="D62" s="115" t="e">
        <f>+D61/'Counterfactual scenario'!B15</f>
        <v>#DIV/0!</v>
      </c>
      <c r="E62" s="112"/>
      <c r="F62" s="112"/>
      <c r="G62" s="116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2:44" s="3" customFormat="1" x14ac:dyDescent="0.25">
      <c r="B63" s="105" t="s">
        <v>57</v>
      </c>
      <c r="C63" s="106" t="s">
        <v>25</v>
      </c>
      <c r="D63" s="117">
        <f>SUM(F55:AR55)</f>
        <v>0</v>
      </c>
      <c r="E63" s="118"/>
      <c r="F63" s="118"/>
      <c r="G63" s="10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2:44" s="3" customFormat="1" ht="15.75" thickBot="1" x14ac:dyDescent="0.3">
      <c r="B64" s="113" t="s">
        <v>57</v>
      </c>
      <c r="C64" s="114" t="s">
        <v>56</v>
      </c>
      <c r="D64" s="119" t="e">
        <f>+D63/'Counterfactual scenario'!B15</f>
        <v>#DIV/0!</v>
      </c>
      <c r="E64" s="118"/>
      <c r="F64" s="118"/>
      <c r="G64" s="10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2:7" s="3" customFormat="1" x14ac:dyDescent="0.25">
      <c r="B65" s="105" t="s">
        <v>58</v>
      </c>
      <c r="C65" s="106" t="s">
        <v>25</v>
      </c>
      <c r="D65" s="117" t="e">
        <f>+SUM(F28:AR28)/D50</f>
        <v>#DIV/0!</v>
      </c>
      <c r="E65" s="118"/>
      <c r="F65" s="118"/>
      <c r="G65" s="10"/>
    </row>
    <row r="66" spans="2:7" s="3" customFormat="1" ht="15.75" thickBot="1" x14ac:dyDescent="0.3">
      <c r="B66" s="113" t="s">
        <v>58</v>
      </c>
      <c r="C66" s="114" t="s">
        <v>56</v>
      </c>
      <c r="D66" s="119" t="e">
        <f>+D65/'Counterfactual scenario'!B15</f>
        <v>#DIV/0!</v>
      </c>
      <c r="E66" s="118"/>
      <c r="G66" s="10"/>
    </row>
    <row r="67" spans="2:7" s="3" customFormat="1" x14ac:dyDescent="0.25">
      <c r="B67" s="58"/>
      <c r="C67" s="89"/>
      <c r="D67" s="89"/>
      <c r="E67" s="120"/>
      <c r="F67" s="89"/>
      <c r="G67" s="10"/>
    </row>
    <row r="68" spans="2:7" x14ac:dyDescent="0.25">
      <c r="B68" s="121"/>
      <c r="C68" s="122"/>
      <c r="D68" s="122"/>
      <c r="E68" s="122"/>
      <c r="F68" s="122"/>
    </row>
    <row r="69" spans="2:7" s="150" customFormat="1" x14ac:dyDescent="0.25">
      <c r="B69" s="121"/>
      <c r="C69" s="122"/>
      <c r="D69" s="122"/>
      <c r="E69" s="122"/>
      <c r="F69" s="122"/>
    </row>
    <row r="70" spans="2:7" s="150" customFormat="1" x14ac:dyDescent="0.25">
      <c r="B70" s="121"/>
      <c r="C70" s="122"/>
      <c r="D70" s="122"/>
      <c r="E70" s="122"/>
      <c r="F70" s="122"/>
    </row>
    <row r="71" spans="2:7" s="150" customFormat="1" x14ac:dyDescent="0.25">
      <c r="B71" s="121"/>
      <c r="C71" s="122"/>
      <c r="D71" s="122"/>
      <c r="E71" s="122"/>
      <c r="F71" s="122"/>
    </row>
    <row r="72" spans="2:7" s="150" customFormat="1" x14ac:dyDescent="0.25">
      <c r="B72" s="121"/>
      <c r="C72" s="122"/>
      <c r="D72" s="122"/>
      <c r="E72" s="122"/>
      <c r="F72" s="122"/>
    </row>
    <row r="73" spans="2:7" s="150" customFormat="1" x14ac:dyDescent="0.25">
      <c r="B73" s="121"/>
      <c r="C73" s="122"/>
      <c r="D73" s="122"/>
      <c r="E73" s="122"/>
      <c r="F73" s="122"/>
    </row>
    <row r="74" spans="2:7" s="150" customFormat="1" x14ac:dyDescent="0.25">
      <c r="B74" s="121"/>
      <c r="C74" s="122"/>
      <c r="D74" s="122"/>
      <c r="E74" s="122"/>
      <c r="F74" s="122"/>
    </row>
    <row r="75" spans="2:7" s="150" customFormat="1" x14ac:dyDescent="0.25">
      <c r="B75" s="121"/>
      <c r="C75" s="122"/>
      <c r="D75" s="122"/>
      <c r="E75" s="122"/>
      <c r="F75" s="122"/>
    </row>
    <row r="76" spans="2:7" s="150" customFormat="1" x14ac:dyDescent="0.25">
      <c r="B76" s="121"/>
      <c r="C76" s="122"/>
      <c r="D76" s="122"/>
      <c r="E76" s="122"/>
      <c r="F76" s="122"/>
    </row>
    <row r="77" spans="2:7" s="150" customFormat="1" x14ac:dyDescent="0.25">
      <c r="B77" s="121"/>
      <c r="C77" s="122"/>
      <c r="D77" s="122"/>
      <c r="E77" s="122"/>
      <c r="F77" s="122"/>
    </row>
    <row r="78" spans="2:7" s="150" customFormat="1" x14ac:dyDescent="0.25">
      <c r="B78" s="121"/>
      <c r="C78" s="122"/>
      <c r="D78" s="122"/>
      <c r="E78" s="122"/>
      <c r="F78" s="122"/>
    </row>
    <row r="79" spans="2:7" s="150" customFormat="1" x14ac:dyDescent="0.25">
      <c r="B79" s="121"/>
      <c r="C79" s="122"/>
      <c r="D79" s="122"/>
      <c r="E79" s="122"/>
      <c r="F79" s="122"/>
    </row>
    <row r="80" spans="2:7" s="132" customFormat="1" x14ac:dyDescent="0.25">
      <c r="B80" s="125"/>
      <c r="C80" s="126"/>
      <c r="D80" s="126"/>
      <c r="E80" s="126"/>
      <c r="F80" s="126"/>
    </row>
    <row r="81" spans="1:44" s="132" customFormat="1" x14ac:dyDescent="0.25">
      <c r="B81" s="125"/>
      <c r="C81" s="126"/>
      <c r="D81" s="126"/>
      <c r="E81" s="126"/>
    </row>
    <row r="82" spans="1:44" s="132" customFormat="1" x14ac:dyDescent="0.25">
      <c r="B82" s="127"/>
      <c r="C82" s="126"/>
    </row>
    <row r="83" spans="1:44" s="132" customFormat="1" x14ac:dyDescent="0.25">
      <c r="B83" s="143"/>
      <c r="C83" s="131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</row>
    <row r="84" spans="1:44" s="132" customFormat="1" x14ac:dyDescent="0.25">
      <c r="B84" s="143"/>
      <c r="C84" s="131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</row>
    <row r="85" spans="1:44" s="132" customFormat="1" x14ac:dyDescent="0.25">
      <c r="B85" s="143"/>
      <c r="C85" s="131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</row>
    <row r="86" spans="1:44" s="132" customFormat="1" x14ac:dyDescent="0.25">
      <c r="B86" s="145"/>
      <c r="C86" s="131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</row>
    <row r="87" spans="1:44" s="132" customFormat="1" x14ac:dyDescent="0.25">
      <c r="B87" s="145"/>
      <c r="C87" s="131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</row>
    <row r="88" spans="1:44" s="132" customFormat="1" x14ac:dyDescent="0.25">
      <c r="B88" s="128"/>
      <c r="C88" s="131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</row>
    <row r="89" spans="1:44" s="132" customFormat="1" x14ac:dyDescent="0.25">
      <c r="C89" s="131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</row>
    <row r="90" spans="1:44" s="132" customFormat="1" x14ac:dyDescent="0.25">
      <c r="B90" s="128"/>
      <c r="C90" s="131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</row>
    <row r="91" spans="1:44" s="132" customFormat="1" x14ac:dyDescent="0.25">
      <c r="C91" s="131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</row>
    <row r="92" spans="1:44" s="132" customFormat="1" x14ac:dyDescent="0.25">
      <c r="A92" s="125"/>
      <c r="C92" s="131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</row>
    <row r="93" spans="1:44" s="132" customFormat="1" x14ac:dyDescent="0.25">
      <c r="C93" s="131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</row>
    <row r="94" spans="1:44" s="132" customFormat="1" x14ac:dyDescent="0.25">
      <c r="C94" s="131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</row>
    <row r="95" spans="1:44" s="132" customFormat="1" x14ac:dyDescent="0.25">
      <c r="C95" s="131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</row>
    <row r="96" spans="1:44" s="132" customFormat="1" x14ac:dyDescent="0.25">
      <c r="C96" s="131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</row>
    <row r="97" spans="1:44" s="132" customFormat="1" x14ac:dyDescent="0.25">
      <c r="C97" s="131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</row>
    <row r="98" spans="1:44" s="132" customFormat="1" x14ac:dyDescent="0.25">
      <c r="A98" s="125"/>
      <c r="C98" s="131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</row>
    <row r="99" spans="1:44" s="132" customFormat="1" x14ac:dyDescent="0.25">
      <c r="C99" s="131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</row>
    <row r="100" spans="1:44" s="132" customFormat="1" x14ac:dyDescent="0.25">
      <c r="C100" s="131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</row>
    <row r="101" spans="1:44" s="132" customFormat="1" x14ac:dyDescent="0.25">
      <c r="C101" s="131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</row>
    <row r="102" spans="1:44" s="132" customFormat="1" x14ac:dyDescent="0.25">
      <c r="C102" s="131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</row>
    <row r="103" spans="1:44" s="132" customFormat="1" x14ac:dyDescent="0.25">
      <c r="C103" s="131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</row>
    <row r="104" spans="1:44" s="132" customFormat="1" x14ac:dyDescent="0.25">
      <c r="B104" s="125"/>
      <c r="C104" s="126"/>
      <c r="D104" s="125"/>
      <c r="E104" s="125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</row>
    <row r="105" spans="1:44" s="132" customFormat="1" x14ac:dyDescent="0.25">
      <c r="B105" s="130"/>
      <c r="C105" s="126"/>
      <c r="D105" s="125"/>
      <c r="E105" s="125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</row>
    <row r="106" spans="1:44" s="132" customFormat="1" x14ac:dyDescent="0.25">
      <c r="A106" s="130"/>
      <c r="B106" s="128"/>
      <c r="C106" s="131"/>
      <c r="D106" s="148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</row>
    <row r="107" spans="1:44" s="132" customFormat="1" x14ac:dyDescent="0.25">
      <c r="B107" s="125"/>
      <c r="C107" s="126"/>
      <c r="D107" s="125"/>
      <c r="E107" s="125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</row>
    <row r="108" spans="1:44" s="132" customFormat="1" x14ac:dyDescent="0.25">
      <c r="C108" s="126"/>
      <c r="D108" s="133"/>
      <c r="E108" s="125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</row>
    <row r="109" spans="1:44" s="132" customFormat="1" x14ac:dyDescent="0.25">
      <c r="C109" s="126"/>
      <c r="D109" s="148"/>
      <c r="E109" s="125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</row>
    <row r="110" spans="1:44" s="132" customFormat="1" x14ac:dyDescent="0.25">
      <c r="C110" s="126"/>
      <c r="E110" s="133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</row>
    <row r="111" spans="1:44" s="132" customFormat="1" x14ac:dyDescent="0.25">
      <c r="C111" s="126"/>
      <c r="D111" s="125"/>
      <c r="E111" s="125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</row>
    <row r="112" spans="1:44" s="132" customFormat="1" x14ac:dyDescent="0.25">
      <c r="C112" s="126"/>
      <c r="D112" s="146"/>
      <c r="E112" s="146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</row>
    <row r="113" spans="1:44" s="132" customFormat="1" x14ac:dyDescent="0.25">
      <c r="B113" s="125"/>
      <c r="C113" s="126"/>
      <c r="D113" s="125"/>
      <c r="E113" s="125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</row>
    <row r="114" spans="1:44" s="132" customFormat="1" x14ac:dyDescent="0.25">
      <c r="C114" s="131"/>
      <c r="D114" s="133"/>
      <c r="E114" s="133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</row>
    <row r="115" spans="1:44" s="132" customFormat="1" x14ac:dyDescent="0.25">
      <c r="B115" s="125"/>
      <c r="C115" s="126"/>
      <c r="D115" s="125"/>
      <c r="E115" s="125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</row>
    <row r="116" spans="1:44" s="132" customFormat="1" x14ac:dyDescent="0.25">
      <c r="C116" s="131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</row>
    <row r="117" spans="1:44" s="132" customFormat="1" x14ac:dyDescent="0.25">
      <c r="A117" s="125"/>
      <c r="C117" s="126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1:44" s="132" customFormat="1" x14ac:dyDescent="0.25">
      <c r="C118" s="131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</row>
    <row r="119" spans="1:44" s="132" customFormat="1" x14ac:dyDescent="0.25">
      <c r="C119" s="131"/>
      <c r="D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</row>
    <row r="120" spans="1:44" s="132" customFormat="1" x14ac:dyDescent="0.25">
      <c r="C120" s="131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</row>
    <row r="121" spans="1:44" s="132" customFormat="1" x14ac:dyDescent="0.25">
      <c r="C121" s="131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</row>
    <row r="122" spans="1:44" s="132" customFormat="1" x14ac:dyDescent="0.25">
      <c r="B122" s="125"/>
      <c r="C122" s="126"/>
      <c r="D122" s="125"/>
      <c r="E122" s="125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</row>
    <row r="123" spans="1:44" s="132" customFormat="1" x14ac:dyDescent="0.25"/>
    <row r="124" spans="1:44" s="132" customFormat="1" x14ac:dyDescent="0.25"/>
    <row r="125" spans="1:44" s="132" customFormat="1" x14ac:dyDescent="0.25"/>
    <row r="126" spans="1:44" s="132" customFormat="1" x14ac:dyDescent="0.25"/>
    <row r="127" spans="1:44" s="150" customFormat="1" x14ac:dyDescent="0.25"/>
    <row r="128" spans="1:44" s="150" customFormat="1" x14ac:dyDescent="0.25"/>
    <row r="129" s="150" customFormat="1" x14ac:dyDescent="0.25"/>
    <row r="130" s="150" customFormat="1" x14ac:dyDescent="0.25"/>
    <row r="131" s="150" customFormat="1" x14ac:dyDescent="0.25"/>
    <row r="132" s="150" customFormat="1" x14ac:dyDescent="0.25"/>
    <row r="133" s="150" customFormat="1" x14ac:dyDescent="0.25"/>
    <row r="134" s="150" customFormat="1" x14ac:dyDescent="0.25"/>
    <row r="135" s="150" customFormat="1" x14ac:dyDescent="0.25"/>
    <row r="136" s="150" customFormat="1" x14ac:dyDescent="0.25"/>
    <row r="137" s="150" customFormat="1" x14ac:dyDescent="0.25"/>
    <row r="138" s="150" customFormat="1" x14ac:dyDescent="0.25"/>
    <row r="139" s="150" customFormat="1" x14ac:dyDescent="0.25"/>
    <row r="140" s="150" customFormat="1" x14ac:dyDescent="0.25"/>
    <row r="141" s="150" customFormat="1" x14ac:dyDescent="0.25"/>
    <row r="142" s="150" customFormat="1" x14ac:dyDescent="0.25"/>
    <row r="143" s="150" customFormat="1" x14ac:dyDescent="0.25"/>
  </sheetData>
  <sheetProtection password="CE02" sheet="1" insertRows="0"/>
  <conditionalFormatting sqref="F23:AR34 F1:AR9 F14:AR21">
    <cfRule type="expression" dxfId="21" priority="3">
      <formula>F$3=0</formula>
    </cfRule>
  </conditionalFormatting>
  <conditionalFormatting sqref="F22:AR22">
    <cfRule type="expression" dxfId="20" priority="2">
      <formula>F$3=0</formula>
    </cfRule>
  </conditionalFormatting>
  <conditionalFormatting sqref="F10:AR13">
    <cfRule type="expression" dxfId="19" priority="1">
      <formula>F$3=0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R141"/>
  <sheetViews>
    <sheetView showGridLines="0" zoomScale="85" zoomScaleNormal="85" workbookViewId="0">
      <selection activeCell="B41" sqref="B41"/>
    </sheetView>
  </sheetViews>
  <sheetFormatPr defaultColWidth="0" defaultRowHeight="15" zeroHeight="1" x14ac:dyDescent="0.25"/>
  <cols>
    <col min="1" max="1" width="116.7109375" style="3" customWidth="1"/>
    <col min="2" max="2" width="37.28515625" style="3" customWidth="1"/>
    <col min="3" max="3" width="14.5703125" style="10" customWidth="1"/>
    <col min="4" max="4" width="12.42578125" style="10" customWidth="1"/>
    <col min="5" max="5" width="13.7109375" style="3" customWidth="1"/>
    <col min="6" max="6" width="13.85546875" style="3" customWidth="1"/>
    <col min="7" max="43" width="13.7109375" style="3" customWidth="1"/>
    <col min="44" max="44" width="2.7109375" style="3" customWidth="1"/>
    <col min="45" max="16384" width="9.140625" style="3" hidden="1"/>
  </cols>
  <sheetData>
    <row r="1" spans="1:43" ht="18" customHeight="1" x14ac:dyDescent="0.25">
      <c r="A1" s="245" t="s">
        <v>185</v>
      </c>
      <c r="B1" s="1" t="s">
        <v>171</v>
      </c>
      <c r="C1" s="2"/>
      <c r="D1" s="250" t="s">
        <v>164</v>
      </c>
      <c r="E1" s="251"/>
      <c r="F1" s="251"/>
      <c r="G1" s="251"/>
      <c r="H1" s="251"/>
      <c r="I1" s="251"/>
    </row>
    <row r="2" spans="1:43" ht="18" customHeight="1" x14ac:dyDescent="0.25">
      <c r="A2" s="246"/>
      <c r="C2" s="4"/>
      <c r="D2" s="250" t="s">
        <v>191</v>
      </c>
      <c r="E2" s="251"/>
      <c r="F2" s="251"/>
      <c r="G2" s="251"/>
      <c r="H2" s="251"/>
      <c r="I2" s="251"/>
    </row>
    <row r="3" spans="1:43" ht="18" customHeight="1" x14ac:dyDescent="0.25">
      <c r="A3" s="246"/>
      <c r="C3" s="5"/>
      <c r="D3" s="250" t="s">
        <v>165</v>
      </c>
      <c r="E3" s="251"/>
      <c r="F3" s="251"/>
      <c r="G3" s="251"/>
      <c r="H3" s="251"/>
      <c r="I3" s="251"/>
    </row>
    <row r="4" spans="1:43" ht="18" customHeight="1" x14ac:dyDescent="0.25">
      <c r="A4" s="252" t="s">
        <v>189</v>
      </c>
      <c r="C4" s="6"/>
      <c r="D4" s="250" t="s">
        <v>166</v>
      </c>
      <c r="E4" s="251"/>
      <c r="F4" s="251"/>
      <c r="G4" s="251"/>
      <c r="H4" s="251"/>
      <c r="I4" s="251"/>
    </row>
    <row r="5" spans="1:43" ht="12.75" customHeight="1" x14ac:dyDescent="0.25">
      <c r="A5" s="252"/>
      <c r="C5" s="7"/>
      <c r="D5" s="141"/>
      <c r="E5" s="141"/>
      <c r="F5" s="141"/>
      <c r="G5" s="141"/>
      <c r="H5" s="141"/>
      <c r="I5" s="141"/>
    </row>
    <row r="6" spans="1:43" s="164" customFormat="1" x14ac:dyDescent="0.25">
      <c r="A6" s="163" t="s">
        <v>61</v>
      </c>
      <c r="C6" s="165"/>
      <c r="D6" s="165"/>
    </row>
    <row r="7" spans="1:43" s="164" customFormat="1" x14ac:dyDescent="0.25">
      <c r="A7" s="166" t="s">
        <v>62</v>
      </c>
      <c r="B7" s="167">
        <f>'Investment Scenario'!B8</f>
        <v>0</v>
      </c>
      <c r="C7" s="168"/>
      <c r="D7" s="168"/>
    </row>
    <row r="8" spans="1:43" s="164" customFormat="1" x14ac:dyDescent="0.25">
      <c r="A8" s="166" t="s">
        <v>63</v>
      </c>
      <c r="B8" s="167">
        <f>'Investment Scenario'!B9</f>
        <v>0</v>
      </c>
      <c r="C8" s="161" t="s">
        <v>172</v>
      </c>
      <c r="D8" s="168"/>
    </row>
    <row r="9" spans="1:43" s="164" customFormat="1" x14ac:dyDescent="0.25">
      <c r="A9" s="166" t="s">
        <v>64</v>
      </c>
      <c r="B9" s="167">
        <f>'Investment Scenario'!B10</f>
        <v>0</v>
      </c>
      <c r="C9" s="168"/>
      <c r="D9" s="168"/>
    </row>
    <row r="10" spans="1:43" s="164" customFormat="1" x14ac:dyDescent="0.25">
      <c r="A10" s="169" t="s">
        <v>65</v>
      </c>
      <c r="B10" s="167">
        <f>$B$9+$B$8-1</f>
        <v>-1</v>
      </c>
      <c r="C10" s="168"/>
      <c r="D10" s="168"/>
    </row>
    <row r="11" spans="1:43" s="164" customFormat="1" x14ac:dyDescent="0.25">
      <c r="A11" s="169" t="s">
        <v>66</v>
      </c>
      <c r="C11" s="165"/>
      <c r="D11" s="165"/>
      <c r="E11" s="170">
        <f>$B$7</f>
        <v>0</v>
      </c>
      <c r="F11" s="170">
        <f>E11+1</f>
        <v>1</v>
      </c>
      <c r="G11" s="170">
        <f>F11+1</f>
        <v>2</v>
      </c>
      <c r="H11" s="170">
        <f>G11+1</f>
        <v>3</v>
      </c>
      <c r="I11" s="170">
        <f>H11+1</f>
        <v>4</v>
      </c>
      <c r="J11" s="170">
        <f>I11+1</f>
        <v>5</v>
      </c>
      <c r="K11" s="170">
        <f t="shared" ref="K11:AQ11" si="0">J11+1</f>
        <v>6</v>
      </c>
      <c r="L11" s="170">
        <f t="shared" si="0"/>
        <v>7</v>
      </c>
      <c r="M11" s="170">
        <f t="shared" si="0"/>
        <v>8</v>
      </c>
      <c r="N11" s="170">
        <f t="shared" si="0"/>
        <v>9</v>
      </c>
      <c r="O11" s="170">
        <f t="shared" si="0"/>
        <v>10</v>
      </c>
      <c r="P11" s="170">
        <f t="shared" si="0"/>
        <v>11</v>
      </c>
      <c r="Q11" s="170">
        <f t="shared" si="0"/>
        <v>12</v>
      </c>
      <c r="R11" s="170">
        <f t="shared" si="0"/>
        <v>13</v>
      </c>
      <c r="S11" s="170">
        <f t="shared" si="0"/>
        <v>14</v>
      </c>
      <c r="T11" s="170">
        <f t="shared" si="0"/>
        <v>15</v>
      </c>
      <c r="U11" s="170">
        <f t="shared" si="0"/>
        <v>16</v>
      </c>
      <c r="V11" s="170">
        <f t="shared" si="0"/>
        <v>17</v>
      </c>
      <c r="W11" s="170">
        <f t="shared" si="0"/>
        <v>18</v>
      </c>
      <c r="X11" s="170">
        <f t="shared" si="0"/>
        <v>19</v>
      </c>
      <c r="Y11" s="170">
        <f t="shared" si="0"/>
        <v>20</v>
      </c>
      <c r="Z11" s="170">
        <f t="shared" si="0"/>
        <v>21</v>
      </c>
      <c r="AA11" s="170">
        <f t="shared" si="0"/>
        <v>22</v>
      </c>
      <c r="AB11" s="170">
        <f t="shared" si="0"/>
        <v>23</v>
      </c>
      <c r="AC11" s="170">
        <f t="shared" si="0"/>
        <v>24</v>
      </c>
      <c r="AD11" s="170">
        <f t="shared" si="0"/>
        <v>25</v>
      </c>
      <c r="AE11" s="170">
        <f t="shared" si="0"/>
        <v>26</v>
      </c>
      <c r="AF11" s="170">
        <f t="shared" si="0"/>
        <v>27</v>
      </c>
      <c r="AG11" s="170">
        <f t="shared" si="0"/>
        <v>28</v>
      </c>
      <c r="AH11" s="170">
        <f t="shared" si="0"/>
        <v>29</v>
      </c>
      <c r="AI11" s="170">
        <f t="shared" si="0"/>
        <v>30</v>
      </c>
      <c r="AJ11" s="170">
        <f t="shared" si="0"/>
        <v>31</v>
      </c>
      <c r="AK11" s="170">
        <f t="shared" si="0"/>
        <v>32</v>
      </c>
      <c r="AL11" s="170">
        <f t="shared" si="0"/>
        <v>33</v>
      </c>
      <c r="AM11" s="170">
        <f t="shared" si="0"/>
        <v>34</v>
      </c>
      <c r="AN11" s="170">
        <f t="shared" si="0"/>
        <v>35</v>
      </c>
      <c r="AO11" s="170">
        <f t="shared" si="0"/>
        <v>36</v>
      </c>
      <c r="AP11" s="170">
        <f t="shared" si="0"/>
        <v>37</v>
      </c>
      <c r="AQ11" s="170">
        <f t="shared" si="0"/>
        <v>38</v>
      </c>
    </row>
    <row r="12" spans="1:43" s="164" customFormat="1" x14ac:dyDescent="0.25">
      <c r="A12" s="169" t="s">
        <v>67</v>
      </c>
      <c r="C12" s="165"/>
      <c r="D12" s="165"/>
      <c r="E12" s="171">
        <f>IF(E11&lt;$B$9,0,1)</f>
        <v>1</v>
      </c>
      <c r="F12" s="171">
        <f t="shared" ref="F12:AQ12" si="1">IF(F11&lt;$B$9,0,1)</f>
        <v>1</v>
      </c>
      <c r="G12" s="171">
        <f t="shared" si="1"/>
        <v>1</v>
      </c>
      <c r="H12" s="171">
        <f>IF(H11&lt;$B$9,0,1)</f>
        <v>1</v>
      </c>
      <c r="I12" s="171">
        <f t="shared" si="1"/>
        <v>1</v>
      </c>
      <c r="J12" s="171">
        <f t="shared" si="1"/>
        <v>1</v>
      </c>
      <c r="K12" s="171">
        <f t="shared" si="1"/>
        <v>1</v>
      </c>
      <c r="L12" s="171">
        <f t="shared" si="1"/>
        <v>1</v>
      </c>
      <c r="M12" s="171">
        <f t="shared" si="1"/>
        <v>1</v>
      </c>
      <c r="N12" s="171">
        <f t="shared" si="1"/>
        <v>1</v>
      </c>
      <c r="O12" s="171">
        <f t="shared" si="1"/>
        <v>1</v>
      </c>
      <c r="P12" s="171">
        <f t="shared" si="1"/>
        <v>1</v>
      </c>
      <c r="Q12" s="171">
        <f t="shared" si="1"/>
        <v>1</v>
      </c>
      <c r="R12" s="171">
        <f t="shared" si="1"/>
        <v>1</v>
      </c>
      <c r="S12" s="171">
        <f t="shared" si="1"/>
        <v>1</v>
      </c>
      <c r="T12" s="171">
        <f t="shared" si="1"/>
        <v>1</v>
      </c>
      <c r="U12" s="171">
        <f t="shared" si="1"/>
        <v>1</v>
      </c>
      <c r="V12" s="171">
        <f t="shared" si="1"/>
        <v>1</v>
      </c>
      <c r="W12" s="171">
        <f t="shared" si="1"/>
        <v>1</v>
      </c>
      <c r="X12" s="171">
        <f t="shared" si="1"/>
        <v>1</v>
      </c>
      <c r="Y12" s="171">
        <f t="shared" si="1"/>
        <v>1</v>
      </c>
      <c r="Z12" s="171">
        <f t="shared" si="1"/>
        <v>1</v>
      </c>
      <c r="AA12" s="171">
        <f t="shared" si="1"/>
        <v>1</v>
      </c>
      <c r="AB12" s="171">
        <f t="shared" si="1"/>
        <v>1</v>
      </c>
      <c r="AC12" s="171">
        <f t="shared" si="1"/>
        <v>1</v>
      </c>
      <c r="AD12" s="171">
        <f t="shared" si="1"/>
        <v>1</v>
      </c>
      <c r="AE12" s="171">
        <f t="shared" si="1"/>
        <v>1</v>
      </c>
      <c r="AF12" s="171">
        <f t="shared" si="1"/>
        <v>1</v>
      </c>
      <c r="AG12" s="171">
        <f t="shared" si="1"/>
        <v>1</v>
      </c>
      <c r="AH12" s="171">
        <f t="shared" si="1"/>
        <v>1</v>
      </c>
      <c r="AI12" s="171">
        <f t="shared" si="1"/>
        <v>1</v>
      </c>
      <c r="AJ12" s="171">
        <f t="shared" si="1"/>
        <v>1</v>
      </c>
      <c r="AK12" s="171">
        <f t="shared" si="1"/>
        <v>1</v>
      </c>
      <c r="AL12" s="171">
        <f t="shared" si="1"/>
        <v>1</v>
      </c>
      <c r="AM12" s="171">
        <f t="shared" si="1"/>
        <v>1</v>
      </c>
      <c r="AN12" s="171">
        <f t="shared" si="1"/>
        <v>1</v>
      </c>
      <c r="AO12" s="171">
        <f t="shared" si="1"/>
        <v>1</v>
      </c>
      <c r="AP12" s="171">
        <f t="shared" si="1"/>
        <v>1</v>
      </c>
      <c r="AQ12" s="171">
        <f t="shared" si="1"/>
        <v>1</v>
      </c>
    </row>
    <row r="13" spans="1:43" s="164" customFormat="1" x14ac:dyDescent="0.25">
      <c r="A13" s="169" t="s">
        <v>68</v>
      </c>
      <c r="C13" s="165"/>
      <c r="D13" s="165"/>
      <c r="E13" s="167">
        <f>IF(SUM($E$12:E12)&gt;$B$8,0,SUM($E$12:E12))</f>
        <v>0</v>
      </c>
      <c r="F13" s="167">
        <f>IF(SUM($E$12:F12)&gt;$B$8,0,SUM($E$12:F12))</f>
        <v>0</v>
      </c>
      <c r="G13" s="167">
        <f>IF(SUM($E$12:G12)&gt;$B$8,0,SUM($E$12:G12))</f>
        <v>0</v>
      </c>
      <c r="H13" s="167">
        <f>IF(SUM($E$12:H12)&gt;$B$8,0,SUM($E$12:H12))</f>
        <v>0</v>
      </c>
      <c r="I13" s="167">
        <f>IF(SUM($E$12:I12)&gt;$B$8,0,SUM($E$12:I12))</f>
        <v>0</v>
      </c>
      <c r="J13" s="167">
        <f>IF(SUM($E$12:J12)&gt;$B$8,0,SUM($E$12:J12))</f>
        <v>0</v>
      </c>
      <c r="K13" s="167">
        <f>IF(SUM($E$12:K12)&gt;$B$8,0,SUM($E$12:K12))</f>
        <v>0</v>
      </c>
      <c r="L13" s="167">
        <f>IF(SUM($E$12:L12)&gt;$B$8,0,SUM($E$12:L12))</f>
        <v>0</v>
      </c>
      <c r="M13" s="167">
        <f>IF(SUM($E$12:M12)&gt;$B$8,0,SUM($E$12:M12))</f>
        <v>0</v>
      </c>
      <c r="N13" s="167">
        <f>IF(SUM($E$12:N12)&gt;$B$8,0,SUM($E$12:N12))</f>
        <v>0</v>
      </c>
      <c r="O13" s="167">
        <f>IF(SUM($E$12:O12)&gt;$B$8,0,SUM($E$12:O12))</f>
        <v>0</v>
      </c>
      <c r="P13" s="167">
        <f>IF(SUM($E$12:P12)&gt;$B$8,0,SUM($E$12:P12))</f>
        <v>0</v>
      </c>
      <c r="Q13" s="167">
        <f>IF(SUM($E$12:Q12)&gt;$B$8,0,SUM($E$12:Q12))</f>
        <v>0</v>
      </c>
      <c r="R13" s="167">
        <f>IF(SUM($E$12:R12)&gt;$B$8,0,SUM($E$12:R12))</f>
        <v>0</v>
      </c>
      <c r="S13" s="167">
        <f>IF(SUM($E$12:S12)&gt;$B$8,0,SUM($E$12:S12))</f>
        <v>0</v>
      </c>
      <c r="T13" s="167">
        <f>IF(SUM($E$12:T12)&gt;$B$8,0,SUM($E$12:T12))</f>
        <v>0</v>
      </c>
      <c r="U13" s="167">
        <f>IF(SUM($E$12:U12)&gt;$B$8,0,SUM($E$12:U12))</f>
        <v>0</v>
      </c>
      <c r="V13" s="167">
        <f>IF(SUM($E$12:V12)&gt;$B$8,0,SUM($E$12:V12))</f>
        <v>0</v>
      </c>
      <c r="W13" s="167">
        <f>IF(SUM($E$12:W12)&gt;$B$8,0,SUM($E$12:W12))</f>
        <v>0</v>
      </c>
      <c r="X13" s="167">
        <f>IF(SUM($E$12:X12)&gt;$B$8,0,SUM($E$12:X12))</f>
        <v>0</v>
      </c>
      <c r="Y13" s="167">
        <f>IF(SUM($E$12:Y12)&gt;$B$8,0,SUM($E$12:Y12))</f>
        <v>0</v>
      </c>
      <c r="Z13" s="167">
        <f>IF(SUM($E$12:Z12)&gt;$B$8,0,SUM($E$12:Z12))</f>
        <v>0</v>
      </c>
      <c r="AA13" s="167">
        <f>IF(SUM($E$12:AA12)&gt;$B$8,0,SUM($E$12:AA12))</f>
        <v>0</v>
      </c>
      <c r="AB13" s="167">
        <f>IF(SUM($E$12:AB12)&gt;$B$8,0,SUM($E$12:AB12))</f>
        <v>0</v>
      </c>
      <c r="AC13" s="167">
        <f>IF(SUM($E$12:AC12)&gt;$B$8,0,SUM($E$12:AC12))</f>
        <v>0</v>
      </c>
      <c r="AD13" s="167">
        <f>IF(SUM($E$12:AD12)&gt;$B$8,0,SUM($E$12:AD12))</f>
        <v>0</v>
      </c>
      <c r="AE13" s="167">
        <f>IF(SUM($E$12:AE12)&gt;$B$8,0,SUM($E$12:AE12))</f>
        <v>0</v>
      </c>
      <c r="AF13" s="167">
        <f>IF(SUM($E$12:AF12)&gt;$B$8,0,SUM($E$12:AF12))</f>
        <v>0</v>
      </c>
      <c r="AG13" s="167">
        <f>IF(SUM($E$12:AG12)&gt;$B$8,0,SUM($E$12:AG12))</f>
        <v>0</v>
      </c>
      <c r="AH13" s="167">
        <f>IF(SUM($E$12:AH12)&gt;$B$8,0,SUM($E$12:AH12))</f>
        <v>0</v>
      </c>
      <c r="AI13" s="167">
        <f>IF(SUM($E$12:AI12)&gt;$B$8,0,SUM($E$12:AI12))</f>
        <v>0</v>
      </c>
      <c r="AJ13" s="167">
        <f>IF(SUM($E$12:AJ12)&gt;$B$8,0,SUM($E$12:AJ12))</f>
        <v>0</v>
      </c>
      <c r="AK13" s="167">
        <f>IF(SUM($E$12:AK12)&gt;$B$8,0,SUM($E$12:AK12))</f>
        <v>0</v>
      </c>
      <c r="AL13" s="167">
        <f>IF(SUM($E$12:AL12)&gt;$B$8,0,SUM($E$12:AL12))</f>
        <v>0</v>
      </c>
      <c r="AM13" s="167">
        <f>IF(SUM($E$12:AM12)&gt;$B$8,0,SUM($E$12:AM12))</f>
        <v>0</v>
      </c>
      <c r="AN13" s="167">
        <f>IF(SUM($E$12:AN12)&gt;$B$8,0,SUM($E$12:AN12))</f>
        <v>0</v>
      </c>
      <c r="AO13" s="167">
        <f>IF(SUM($E$12:AO12)&gt;$B$8,0,SUM($E$12:AO12))</f>
        <v>0</v>
      </c>
      <c r="AP13" s="167">
        <f>IF(SUM($E$12:AP12)&gt;$B$8,0,SUM($E$12:AP12))</f>
        <v>0</v>
      </c>
      <c r="AQ13" s="167">
        <f>IF(SUM($E$12:AQ12)&gt;$B$8,0,SUM($E$12:AQ12))</f>
        <v>0</v>
      </c>
    </row>
    <row r="14" spans="1:43" s="164" customFormat="1" x14ac:dyDescent="0.25">
      <c r="A14" s="166" t="s">
        <v>69</v>
      </c>
      <c r="C14" s="165"/>
      <c r="D14" s="165"/>
      <c r="E14" s="172">
        <f>'Investment Scenario'!E15</f>
        <v>0</v>
      </c>
      <c r="F14" s="172">
        <f>'Investment Scenario'!F15</f>
        <v>0</v>
      </c>
      <c r="G14" s="172">
        <f>'Investment Scenario'!G15</f>
        <v>0</v>
      </c>
      <c r="H14" s="172">
        <f>'Investment Scenario'!H15</f>
        <v>0</v>
      </c>
      <c r="I14" s="172">
        <f>'Investment Scenario'!I15</f>
        <v>0</v>
      </c>
      <c r="J14" s="172">
        <f>'Investment Scenario'!J15</f>
        <v>0</v>
      </c>
      <c r="K14" s="172">
        <f>'Investment Scenario'!K15</f>
        <v>0</v>
      </c>
      <c r="L14" s="172">
        <f>'Investment Scenario'!L15</f>
        <v>0</v>
      </c>
      <c r="M14" s="172">
        <f>'Investment Scenario'!M15</f>
        <v>0</v>
      </c>
      <c r="N14" s="172">
        <f>'Investment Scenario'!N15</f>
        <v>0</v>
      </c>
      <c r="O14" s="172">
        <f>'Investment Scenario'!O15</f>
        <v>0</v>
      </c>
      <c r="P14" s="172">
        <f>'Investment Scenario'!P15</f>
        <v>0</v>
      </c>
      <c r="Q14" s="172">
        <f>'Investment Scenario'!Q15</f>
        <v>0</v>
      </c>
      <c r="R14" s="172">
        <f>'Investment Scenario'!R15</f>
        <v>0</v>
      </c>
      <c r="S14" s="172">
        <f>'Investment Scenario'!S15</f>
        <v>0</v>
      </c>
      <c r="T14" s="172">
        <f>'Investment Scenario'!T15</f>
        <v>0</v>
      </c>
      <c r="U14" s="172">
        <f>'Investment Scenario'!U15</f>
        <v>0</v>
      </c>
      <c r="V14" s="172">
        <f>'Investment Scenario'!V15</f>
        <v>0</v>
      </c>
      <c r="W14" s="172">
        <f>'Investment Scenario'!W15</f>
        <v>0</v>
      </c>
      <c r="X14" s="172">
        <f>'Investment Scenario'!X15</f>
        <v>0</v>
      </c>
      <c r="Y14" s="172">
        <f>'Investment Scenario'!Y15</f>
        <v>0</v>
      </c>
      <c r="Z14" s="172">
        <f>'Investment Scenario'!Z15</f>
        <v>0</v>
      </c>
      <c r="AA14" s="172">
        <f>'Investment Scenario'!AA15</f>
        <v>0</v>
      </c>
      <c r="AB14" s="172">
        <f>'Investment Scenario'!AB15</f>
        <v>0</v>
      </c>
      <c r="AC14" s="172">
        <f>'Investment Scenario'!AC15</f>
        <v>0</v>
      </c>
      <c r="AD14" s="172">
        <f>'Investment Scenario'!AD15</f>
        <v>0</v>
      </c>
      <c r="AE14" s="172">
        <f>'Investment Scenario'!AE15</f>
        <v>0</v>
      </c>
      <c r="AF14" s="172">
        <f>'Investment Scenario'!AF15</f>
        <v>0</v>
      </c>
      <c r="AG14" s="172">
        <f>'Investment Scenario'!AG15</f>
        <v>0</v>
      </c>
      <c r="AH14" s="172">
        <f>'Investment Scenario'!AH15</f>
        <v>0</v>
      </c>
      <c r="AI14" s="172">
        <f>'Investment Scenario'!AI15</f>
        <v>0</v>
      </c>
      <c r="AJ14" s="172">
        <f>'Investment Scenario'!AJ15</f>
        <v>0</v>
      </c>
      <c r="AK14" s="172">
        <f>'Investment Scenario'!AK15</f>
        <v>0</v>
      </c>
      <c r="AL14" s="172">
        <f>'Investment Scenario'!AL15</f>
        <v>0</v>
      </c>
      <c r="AM14" s="172">
        <f>'Investment Scenario'!AM15</f>
        <v>0</v>
      </c>
      <c r="AN14" s="172">
        <f>'Investment Scenario'!AN15</f>
        <v>0</v>
      </c>
      <c r="AO14" s="172">
        <f>'Investment Scenario'!AO15</f>
        <v>0</v>
      </c>
      <c r="AP14" s="172">
        <f>'Investment Scenario'!AP15</f>
        <v>0</v>
      </c>
      <c r="AQ14" s="172">
        <f>'Investment Scenario'!AQ15</f>
        <v>0</v>
      </c>
    </row>
    <row r="15" spans="1:43" s="164" customFormat="1" x14ac:dyDescent="0.25">
      <c r="A15" s="166" t="s">
        <v>187</v>
      </c>
      <c r="B15" s="185">
        <f>'Investment Scenario'!B16</f>
        <v>0</v>
      </c>
    </row>
    <row r="16" spans="1:43" s="164" customFormat="1" x14ac:dyDescent="0.25">
      <c r="A16" s="169" t="s">
        <v>71</v>
      </c>
      <c r="B16" s="173">
        <f>'Investment Scenario'!B17</f>
        <v>0.19</v>
      </c>
    </row>
    <row r="17" spans="1:44" s="164" customFormat="1" x14ac:dyDescent="0.25">
      <c r="A17" s="166"/>
    </row>
    <row r="18" spans="1:44" s="164" customFormat="1" ht="15" customHeight="1" x14ac:dyDescent="0.25">
      <c r="A18" s="174" t="s">
        <v>73</v>
      </c>
      <c r="B18" s="162"/>
      <c r="C18" s="16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</row>
    <row r="19" spans="1:44" s="164" customFormat="1" x14ac:dyDescent="0.25">
      <c r="A19" s="176" t="s">
        <v>74</v>
      </c>
      <c r="B19" s="167">
        <f>'Investment Scenario'!B20</f>
        <v>0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</row>
    <row r="20" spans="1:44" s="164" customFormat="1" x14ac:dyDescent="0.25">
      <c r="A20" s="176" t="s">
        <v>75</v>
      </c>
      <c r="B20" s="167">
        <f>'Investment Scenario'!B22</f>
        <v>0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</row>
    <row r="21" spans="1:44" s="164" customFormat="1" x14ac:dyDescent="0.25">
      <c r="A21" s="176" t="s">
        <v>76</v>
      </c>
      <c r="B21" s="167">
        <f>'Investment Scenario'!B23</f>
        <v>0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</row>
    <row r="22" spans="1:44" s="164" customFormat="1" x14ac:dyDescent="0.25">
      <c r="A22" s="176" t="s">
        <v>77</v>
      </c>
      <c r="B22" s="167">
        <f>'Investment Scenario'!B25</f>
        <v>0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</row>
    <row r="23" spans="1:44" s="164" customFormat="1" x14ac:dyDescent="0.25">
      <c r="A23" s="176" t="s">
        <v>78</v>
      </c>
      <c r="B23" s="167">
        <f>'Investment Scenario'!B26</f>
        <v>0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</row>
    <row r="24" spans="1:44" s="164" customFormat="1" x14ac:dyDescent="0.25">
      <c r="A24" s="176" t="s">
        <v>79</v>
      </c>
      <c r="B24" s="167">
        <f>'Investment Scenario'!B28</f>
        <v>0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</row>
    <row r="25" spans="1:44" s="164" customFormat="1" x14ac:dyDescent="0.25">
      <c r="A25" s="176" t="s">
        <v>80</v>
      </c>
      <c r="B25" s="167">
        <f>'Investment Scenario'!B29</f>
        <v>0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</row>
    <row r="26" spans="1:44" s="164" customFormat="1" x14ac:dyDescent="0.25">
      <c r="A26" s="176" t="s">
        <v>81</v>
      </c>
      <c r="B26" s="167">
        <f>'Investment Scenario'!B31</f>
        <v>0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</row>
    <row r="27" spans="1:44" s="164" customFormat="1" x14ac:dyDescent="0.25">
      <c r="A27" s="163" t="s">
        <v>82</v>
      </c>
      <c r="B27" s="178">
        <f>'Funding Gap'!$B$19*'Funding Gap'!$B$20/1000+'Funding Gap'!$B$23*'Funding Gap'!$B$24/1000</f>
        <v>0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</row>
    <row r="28" spans="1:44" s="164" customFormat="1" x14ac:dyDescent="0.25">
      <c r="A28" s="163" t="s">
        <v>83</v>
      </c>
      <c r="B28" s="178">
        <f>'Funding Gap'!$B$21*'Funding Gap'!$B$22/1000+'Funding Gap'!$B$25*'Funding Gap'!$B$26/1000</f>
        <v>0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</row>
    <row r="29" spans="1:44" s="211" customFormat="1" x14ac:dyDescent="0.25">
      <c r="A29" s="209"/>
      <c r="B29" s="210"/>
      <c r="C29" s="210"/>
      <c r="D29" s="210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10"/>
    </row>
    <row r="30" spans="1:44" s="164" customFormat="1" x14ac:dyDescent="0.25">
      <c r="A30" s="212" t="s">
        <v>84</v>
      </c>
      <c r="B30" s="210"/>
      <c r="C30" s="210"/>
      <c r="D30" s="210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1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1"/>
      <c r="AO30" s="222"/>
      <c r="AP30" s="222"/>
      <c r="AQ30" s="222"/>
      <c r="AR30" s="256"/>
    </row>
    <row r="31" spans="1:44" s="164" customFormat="1" x14ac:dyDescent="0.25">
      <c r="A31" s="209" t="s">
        <v>85</v>
      </c>
      <c r="B31" s="213">
        <f>'Investment Scenario'!B36</f>
        <v>0</v>
      </c>
      <c r="C31" s="214"/>
      <c r="D31" s="214"/>
      <c r="E31" s="221" t="s">
        <v>2</v>
      </c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3"/>
      <c r="W31" s="221" t="s">
        <v>2</v>
      </c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3"/>
      <c r="AO31" s="221" t="s">
        <v>2</v>
      </c>
      <c r="AP31" s="221"/>
      <c r="AQ31" s="221"/>
      <c r="AR31" s="256"/>
    </row>
    <row r="32" spans="1:44" s="164" customFormat="1" x14ac:dyDescent="0.25">
      <c r="A32" s="209" t="s">
        <v>86</v>
      </c>
      <c r="B32" s="215">
        <f>'Investment Scenario'!B37</f>
        <v>0</v>
      </c>
      <c r="C32" s="216"/>
      <c r="D32" s="216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56"/>
    </row>
    <row r="33" spans="1:44" s="164" customFormat="1" x14ac:dyDescent="0.25">
      <c r="A33" s="209" t="s">
        <v>87</v>
      </c>
      <c r="B33" s="217"/>
      <c r="C33" s="210"/>
      <c r="D33" s="210"/>
      <c r="E33" s="172">
        <f>'Investment Scenario'!E38</f>
        <v>0</v>
      </c>
      <c r="F33" s="172">
        <f>'Investment Scenario'!F38</f>
        <v>0</v>
      </c>
      <c r="G33" s="172">
        <f>'Investment Scenario'!G38</f>
        <v>0</v>
      </c>
      <c r="H33" s="172">
        <f>'Investment Scenario'!H38</f>
        <v>0</v>
      </c>
      <c r="I33" s="172">
        <f>'Investment Scenario'!I38</f>
        <v>0</v>
      </c>
      <c r="J33" s="172">
        <f>'Investment Scenario'!J38</f>
        <v>0</v>
      </c>
      <c r="K33" s="172">
        <f>'Investment Scenario'!K38</f>
        <v>0</v>
      </c>
      <c r="L33" s="172">
        <f>'Investment Scenario'!L38</f>
        <v>0</v>
      </c>
      <c r="M33" s="172">
        <f>'Investment Scenario'!M38</f>
        <v>0</v>
      </c>
      <c r="N33" s="172">
        <f>'Investment Scenario'!N38</f>
        <v>0</v>
      </c>
      <c r="O33" s="172">
        <f>'Investment Scenario'!O38</f>
        <v>0</v>
      </c>
      <c r="P33" s="172">
        <f>'Investment Scenario'!P38</f>
        <v>0</v>
      </c>
      <c r="Q33" s="172">
        <f>'Investment Scenario'!Q38</f>
        <v>0</v>
      </c>
      <c r="R33" s="172">
        <f>'Investment Scenario'!R38</f>
        <v>0</v>
      </c>
      <c r="S33" s="172">
        <f>'Investment Scenario'!S38</f>
        <v>0</v>
      </c>
      <c r="T33" s="172">
        <f>'Investment Scenario'!T38</f>
        <v>0</v>
      </c>
      <c r="U33" s="172">
        <f>'Investment Scenario'!U38</f>
        <v>0</v>
      </c>
      <c r="V33" s="172">
        <f>'Investment Scenario'!V38</f>
        <v>0</v>
      </c>
      <c r="W33" s="172">
        <f>'Investment Scenario'!W38</f>
        <v>0</v>
      </c>
      <c r="X33" s="172">
        <f>'Investment Scenario'!X38</f>
        <v>0</v>
      </c>
      <c r="Y33" s="172">
        <f>'Investment Scenario'!Y38</f>
        <v>0</v>
      </c>
      <c r="Z33" s="172">
        <f>'Investment Scenario'!Z38</f>
        <v>0</v>
      </c>
      <c r="AA33" s="172">
        <f>'Investment Scenario'!AA38</f>
        <v>0</v>
      </c>
      <c r="AB33" s="172">
        <f>'Investment Scenario'!AB38</f>
        <v>0</v>
      </c>
      <c r="AC33" s="172">
        <f>'Investment Scenario'!AC38</f>
        <v>0</v>
      </c>
      <c r="AD33" s="172">
        <f>'Investment Scenario'!AD38</f>
        <v>0</v>
      </c>
      <c r="AE33" s="172">
        <f>'Investment Scenario'!AE38</f>
        <v>0</v>
      </c>
      <c r="AF33" s="172">
        <f>'Investment Scenario'!AF38</f>
        <v>0</v>
      </c>
      <c r="AG33" s="172">
        <f>'Investment Scenario'!AG38</f>
        <v>0</v>
      </c>
      <c r="AH33" s="172">
        <f>'Investment Scenario'!AH38</f>
        <v>0</v>
      </c>
      <c r="AI33" s="172">
        <f>'Investment Scenario'!AI38</f>
        <v>0</v>
      </c>
      <c r="AJ33" s="172">
        <f>'Investment Scenario'!AJ38</f>
        <v>0</v>
      </c>
      <c r="AK33" s="172">
        <f>'Investment Scenario'!AK38</f>
        <v>0</v>
      </c>
      <c r="AL33" s="172">
        <f>'Investment Scenario'!AL38</f>
        <v>0</v>
      </c>
      <c r="AM33" s="172">
        <f>'Investment Scenario'!AM38</f>
        <v>0</v>
      </c>
      <c r="AN33" s="172">
        <f>'Investment Scenario'!AN38</f>
        <v>0</v>
      </c>
      <c r="AO33" s="172">
        <f>'Investment Scenario'!AO38</f>
        <v>0</v>
      </c>
      <c r="AP33" s="172">
        <f>'Investment Scenario'!AP38</f>
        <v>0</v>
      </c>
      <c r="AQ33" s="172">
        <f>'Investment Scenario'!AQ38</f>
        <v>0</v>
      </c>
      <c r="AR33" s="256"/>
    </row>
    <row r="34" spans="1:44" s="164" customFormat="1" x14ac:dyDescent="0.25">
      <c r="A34" s="209" t="s">
        <v>88</v>
      </c>
      <c r="B34" s="179" t="str">
        <f>IF(SUM(E34:AQ34)=B32*(B39-B40),"součet v pořádku / sum is OK","součet v řádku nesedí")</f>
        <v>součet v pořádku / sum is OK</v>
      </c>
      <c r="C34" s="218"/>
      <c r="D34" s="210"/>
      <c r="E34" s="219">
        <f t="shared" ref="E34:AQ34" si="2">$B$32*(E43-E44)</f>
        <v>0</v>
      </c>
      <c r="F34" s="219">
        <f t="shared" si="2"/>
        <v>0</v>
      </c>
      <c r="G34" s="219">
        <f t="shared" si="2"/>
        <v>0</v>
      </c>
      <c r="H34" s="219">
        <f t="shared" si="2"/>
        <v>0</v>
      </c>
      <c r="I34" s="219">
        <f t="shared" si="2"/>
        <v>0</v>
      </c>
      <c r="J34" s="219">
        <f t="shared" si="2"/>
        <v>0</v>
      </c>
      <c r="K34" s="219">
        <f t="shared" si="2"/>
        <v>0</v>
      </c>
      <c r="L34" s="219">
        <f t="shared" si="2"/>
        <v>0</v>
      </c>
      <c r="M34" s="219">
        <f t="shared" si="2"/>
        <v>0</v>
      </c>
      <c r="N34" s="219">
        <f t="shared" si="2"/>
        <v>0</v>
      </c>
      <c r="O34" s="219">
        <f t="shared" si="2"/>
        <v>0</v>
      </c>
      <c r="P34" s="219">
        <f t="shared" si="2"/>
        <v>0</v>
      </c>
      <c r="Q34" s="219">
        <f t="shared" si="2"/>
        <v>0</v>
      </c>
      <c r="R34" s="219">
        <f t="shared" si="2"/>
        <v>0</v>
      </c>
      <c r="S34" s="219">
        <f t="shared" si="2"/>
        <v>0</v>
      </c>
      <c r="T34" s="219">
        <f t="shared" si="2"/>
        <v>0</v>
      </c>
      <c r="U34" s="219">
        <f t="shared" si="2"/>
        <v>0</v>
      </c>
      <c r="V34" s="219">
        <f t="shared" si="2"/>
        <v>0</v>
      </c>
      <c r="W34" s="219">
        <f t="shared" si="2"/>
        <v>0</v>
      </c>
      <c r="X34" s="219">
        <f t="shared" si="2"/>
        <v>0</v>
      </c>
      <c r="Y34" s="219">
        <f t="shared" si="2"/>
        <v>0</v>
      </c>
      <c r="Z34" s="219">
        <f t="shared" si="2"/>
        <v>0</v>
      </c>
      <c r="AA34" s="219">
        <f t="shared" si="2"/>
        <v>0</v>
      </c>
      <c r="AB34" s="219">
        <f t="shared" si="2"/>
        <v>0</v>
      </c>
      <c r="AC34" s="219">
        <f t="shared" si="2"/>
        <v>0</v>
      </c>
      <c r="AD34" s="219">
        <f t="shared" si="2"/>
        <v>0</v>
      </c>
      <c r="AE34" s="219">
        <f t="shared" si="2"/>
        <v>0</v>
      </c>
      <c r="AF34" s="219">
        <f t="shared" si="2"/>
        <v>0</v>
      </c>
      <c r="AG34" s="219">
        <f t="shared" si="2"/>
        <v>0</v>
      </c>
      <c r="AH34" s="219">
        <f t="shared" si="2"/>
        <v>0</v>
      </c>
      <c r="AI34" s="219">
        <f t="shared" si="2"/>
        <v>0</v>
      </c>
      <c r="AJ34" s="219">
        <f t="shared" si="2"/>
        <v>0</v>
      </c>
      <c r="AK34" s="219">
        <f t="shared" si="2"/>
        <v>0</v>
      </c>
      <c r="AL34" s="219">
        <f t="shared" si="2"/>
        <v>0</v>
      </c>
      <c r="AM34" s="219">
        <f t="shared" si="2"/>
        <v>0</v>
      </c>
      <c r="AN34" s="219">
        <f t="shared" si="2"/>
        <v>0</v>
      </c>
      <c r="AO34" s="219">
        <f t="shared" si="2"/>
        <v>0</v>
      </c>
      <c r="AP34" s="219">
        <f t="shared" si="2"/>
        <v>0</v>
      </c>
      <c r="AQ34" s="219">
        <f t="shared" si="2"/>
        <v>0</v>
      </c>
      <c r="AR34" s="256"/>
    </row>
    <row r="35" spans="1:44" s="164" customFormat="1" x14ac:dyDescent="0.25">
      <c r="A35" s="209" t="s">
        <v>89</v>
      </c>
      <c r="B35" s="179" t="str">
        <f>IFERROR(IF(SUM(E35:AQ35)=SUM(E34:AQ34),"součet v pořádku / sum is OK","součet v řádku nesedí"),"Chyba: pravděpodobně není zadána Odpisová doba na ř. 41")</f>
        <v>Chyba: pravděpodobně není zadána Odpisová doba na ř. 41</v>
      </c>
      <c r="C35" s="218"/>
      <c r="D35" s="210"/>
      <c r="E35" s="219"/>
      <c r="F35" s="219" t="e">
        <f>IF(SUM($E$35:E35)&gt;SUM($E$34:F34),0,IF((SUM($E$35:E35)+E35)&gt;SUM($E$34:F34),SUM($E$34:E34)-SUM($E$35:E35),E35+E34/$B$42))</f>
        <v>#DIV/0!</v>
      </c>
      <c r="G35" s="219" t="e">
        <f>IF(SUM($E$35:F35)&gt;SUM($E$34:G34),0,IF((SUM($E$35:F35)+F35)&gt;SUM($E$34:G34),SUM($E$34:F34)-SUM($E$35:F35),F35+F34/$B$42))</f>
        <v>#DIV/0!</v>
      </c>
      <c r="H35" s="219" t="e">
        <f>IF(SUM($E$35:G35)&gt;SUM($E$34:H34),0,IF((SUM($E$35:G35)+G35)&gt;SUM($E$34:H34),SUM($E$34:G34)-SUM($E$35:G35),G35+G34/$B$42))</f>
        <v>#DIV/0!</v>
      </c>
      <c r="I35" s="219" t="e">
        <f>IF(SUM($E$35:H35)&gt;SUM($E$34:I34),0,IF((SUM($E$35:H35)+H35)&gt;SUM($E$34:I34),SUM($E$34:H34)-SUM($E$35:H35),H35+H34/$B$42))</f>
        <v>#DIV/0!</v>
      </c>
      <c r="J35" s="219" t="e">
        <f>IF(SUM($E$35:I35)&gt;SUM($E$34:J34),0,IF((SUM($E$35:I35)+I35)&gt;SUM($E$34:J34),SUM($E$34:I34)-SUM($E$35:I35),I35+I34/$B$42))</f>
        <v>#DIV/0!</v>
      </c>
      <c r="K35" s="219" t="e">
        <f>IF(SUM($E$35:J35)&gt;SUM($E$34:K34),0,IF((SUM($E$35:J35)+J35)&gt;SUM($E$34:K34),SUM($E$34:J34)-SUM($E$35:J35),J35+J34/$B$42))</f>
        <v>#DIV/0!</v>
      </c>
      <c r="L35" s="219" t="e">
        <f>IF(SUM($E$35:K35)&gt;SUM($E$34:L34),0,IF((SUM($E$35:K35)+K35)&gt;SUM($E$34:L34),SUM($E$34:K34)-SUM($E$35:K35),K35+K34/$B$42))</f>
        <v>#DIV/0!</v>
      </c>
      <c r="M35" s="219" t="e">
        <f>IF(SUM($E$35:L35)&gt;SUM($E$34:M34),0,IF((SUM($E$35:L35)+L35)&gt;SUM($E$34:M34),SUM($E$34:L34)-SUM($E$35:L35),L35+L34/$B$42))</f>
        <v>#DIV/0!</v>
      </c>
      <c r="N35" s="219" t="e">
        <f>IF(SUM($E$35:M35)&gt;SUM($E$34:N34),0,IF((SUM($E$35:M35)+M35)&gt;SUM($E$34:N34),SUM($E$34:M34)-SUM($E$35:M35),M35+M34/$B$42))</f>
        <v>#DIV/0!</v>
      </c>
      <c r="O35" s="219" t="e">
        <f>IF(SUM($E$35:N35)&gt;SUM($E$34:O34),0,IF((SUM($E$35:N35)+N35)&gt;SUM($E$34:O34),SUM($E$34:N34)-SUM($E$35:N35),N35+N34/$B$42))</f>
        <v>#DIV/0!</v>
      </c>
      <c r="P35" s="219" t="e">
        <f>IF(SUM($E$35:O35)&gt;SUM($E$34:P34),0,IF((SUM($E$35:O35)+O35)&gt;SUM($E$34:P34),SUM($E$34:O34)-SUM($E$35:O35),O35+O34/$B$42))</f>
        <v>#DIV/0!</v>
      </c>
      <c r="Q35" s="219" t="e">
        <f>IF(SUM($E$35:P35)&gt;SUM($E$34:Q34),0,IF((SUM($E$35:P35)+P35)&gt;SUM($E$34:Q34),SUM($E$34:P34)-SUM($E$35:P35),P35+P34/$B$42))</f>
        <v>#DIV/0!</v>
      </c>
      <c r="R35" s="219" t="e">
        <f>IF(SUM($E$35:Q35)&gt;SUM($E$34:R34),0,IF((SUM($E$35:Q35)+Q35)&gt;SUM($E$34:R34),SUM($E$34:Q34)-SUM($E$35:Q35),Q35+Q34/$B$42))</f>
        <v>#DIV/0!</v>
      </c>
      <c r="S35" s="219" t="e">
        <f>IF(SUM($E$35:R35)&gt;SUM($E$34:S34),0,IF((SUM($E$35:R35)+R35)&gt;SUM($E$34:S34),SUM($E$34:R34)-SUM($E$35:R35),R35+R34/$B$42))</f>
        <v>#DIV/0!</v>
      </c>
      <c r="T35" s="219" t="e">
        <f>IF(SUM($E$35:S35)&gt;SUM($E$34:T34),0,IF((SUM($E$35:S35)+S35)&gt;SUM($E$34:T34),SUM($E$34:S34)-SUM($E$35:S35),S35+S34/$B$42))</f>
        <v>#DIV/0!</v>
      </c>
      <c r="U35" s="219" t="e">
        <f>IF(SUM($E$35:T35)&gt;SUM($E$34:U34),0,IF((SUM($E$35:T35)+T35)&gt;SUM($E$34:U34),SUM($E$34:T34)-SUM($E$35:T35),T35+T34/$B$42))</f>
        <v>#DIV/0!</v>
      </c>
      <c r="V35" s="219" t="e">
        <f>IF(SUM($E$35:U35)&gt;SUM($E$34:V34),0,IF((SUM($E$35:U35)+U35)&gt;SUM($E$34:V34),SUM($E$34:U34)-SUM($E$35:U35),U35+U34/$B$42))</f>
        <v>#DIV/0!</v>
      </c>
      <c r="W35" s="219" t="e">
        <f>IF(SUM($E$35:V35)&gt;SUM($E$34:W34),0,IF((SUM($E$35:V35)+V35)&gt;SUM($E$34:W34),SUM($E$34:V34)-SUM($E$35:V35),V35+V34/$B$42))</f>
        <v>#DIV/0!</v>
      </c>
      <c r="X35" s="219" t="e">
        <f>IF(SUM($E$35:W35)&gt;SUM($E$34:X34),0,IF((SUM($E$35:W35)+W35)&gt;SUM($E$34:X34),SUM($E$34:W34)-SUM($E$35:W35),W35+W34/$B$42))</f>
        <v>#DIV/0!</v>
      </c>
      <c r="Y35" s="219" t="e">
        <f>IF(SUM($E$35:X35)&gt;SUM($E$34:Y34),0,IF((SUM($E$35:X35)+X35)&gt;SUM($E$34:Y34),SUM($E$34:X34)-SUM($E$35:X35),X35+X34/$B$42))</f>
        <v>#DIV/0!</v>
      </c>
      <c r="Z35" s="219" t="e">
        <f>IF(SUM($E$35:Y35)&gt;SUM($E$34:Z34),0,IF((SUM($E$35:Y35)+Y35)&gt;SUM($E$34:Z34),SUM($E$34:Y34)-SUM($E$35:Y35),Y35+Y34/$B$42))</f>
        <v>#DIV/0!</v>
      </c>
      <c r="AA35" s="219" t="e">
        <f>IF(SUM($E$35:Z35)&gt;SUM($E$34:AA34),0,IF((SUM($E$35:Z35)+Z35)&gt;SUM($E$34:AA34),SUM($E$34:Z34)-SUM($E$35:Z35),Z35+Z34/$B$42))</f>
        <v>#DIV/0!</v>
      </c>
      <c r="AB35" s="219" t="e">
        <f>IF(SUM($E$35:AA35)&gt;SUM($E$34:AB34),0,IF((SUM($E$35:AA35)+AA35)&gt;SUM($E$34:AB34),SUM($E$34:AA34)-SUM($E$35:AA35),AA35+AA34/$B$42))</f>
        <v>#DIV/0!</v>
      </c>
      <c r="AC35" s="219" t="e">
        <f>IF(SUM($E$35:AB35)&gt;SUM($E$34:AC34),0,IF((SUM($E$35:AB35)+AB35)&gt;SUM($E$34:AC34),SUM($E$34:AB34)-SUM($E$35:AB35),AB35+AB34/$B$42))</f>
        <v>#DIV/0!</v>
      </c>
      <c r="AD35" s="219" t="e">
        <f>IF(SUM($E$35:AC35)&gt;SUM($E$34:AD34),0,IF((SUM($E$35:AC35)+AC35)&gt;SUM($E$34:AD34),SUM($E$34:AC34)-SUM($E$35:AC35),AC35+AC34/$B$42))</f>
        <v>#DIV/0!</v>
      </c>
      <c r="AE35" s="219" t="e">
        <f>IF(SUM($E$35:AD35)&gt;SUM($E$34:AE34),0,IF((SUM($E$35:AD35)+AD35)&gt;SUM($E$34:AE34),SUM($E$34:AD34)-SUM($E$35:AD35),AD35+AD34/$B$42))</f>
        <v>#DIV/0!</v>
      </c>
      <c r="AF35" s="219" t="e">
        <f>IF(SUM($E$35:AE35)&gt;SUM($E$34:AF34),0,IF((SUM($E$35:AE35)+AE35)&gt;SUM($E$34:AF34),SUM($E$34:AE34)-SUM($E$35:AE35),AE35+AE34/$B$42))</f>
        <v>#DIV/0!</v>
      </c>
      <c r="AG35" s="219" t="e">
        <f>IF(SUM($E$35:AF35)&gt;SUM($E$34:AG34),0,IF((SUM($E$35:AF35)+AF35)&gt;SUM($E$34:AG34),SUM($E$34:AF34)-SUM($E$35:AF35),AF35+AF34/$B$42))</f>
        <v>#DIV/0!</v>
      </c>
      <c r="AH35" s="219" t="e">
        <f>IF(SUM($E$35:AG35)&gt;SUM($E$34:AH34),0,IF((SUM($E$35:AG35)+AG35)&gt;SUM($E$34:AH34),SUM($E$34:AG34)-SUM($E$35:AG35),AG35+AG34/$B$42))</f>
        <v>#DIV/0!</v>
      </c>
      <c r="AI35" s="219" t="e">
        <f>IF(SUM($E$35:AH35)&gt;SUM($E$34:AI34),0,IF((SUM($E$35:AH35)+AH35)&gt;SUM($E$34:AI34),SUM($E$34:AH34)-SUM($E$35:AH35),AH35+AH34/$B$42))</f>
        <v>#DIV/0!</v>
      </c>
      <c r="AJ35" s="219" t="e">
        <f>IF(SUM($E$35:AI35)&gt;SUM($E$34:AJ34),0,IF((SUM($E$35:AI35)+AI35)&gt;SUM($E$34:AJ34),SUM($E$34:AI34)-SUM($E$35:AI35),AI35+AI34/$B$42))</f>
        <v>#DIV/0!</v>
      </c>
      <c r="AK35" s="219" t="e">
        <f>IF(SUM($E$35:AJ35)&gt;SUM($E$34:AK34),0,IF((SUM($E$35:AJ35)+AJ35)&gt;SUM($E$34:AK34),SUM($E$34:AJ34)-SUM($E$35:AJ35),AJ35+AJ34/$B$42))</f>
        <v>#DIV/0!</v>
      </c>
      <c r="AL35" s="219" t="e">
        <f>IF(SUM($E$35:AK35)&gt;SUM($E$34:AL34),0,IF((SUM($E$35:AK35)+AK35)&gt;SUM($E$34:AL34),SUM($E$34:AK34)-SUM($E$35:AK35),AK35+AK34/$B$42))</f>
        <v>#DIV/0!</v>
      </c>
      <c r="AM35" s="219" t="e">
        <f>IF(SUM($E$35:AL35)&gt;SUM($E$34:AM34),0,IF((SUM($E$35:AL35)+AL35)&gt;SUM($E$34:AM34),SUM($E$34:AL34)-SUM($E$35:AL35),AL35+AL34/$B$42))</f>
        <v>#DIV/0!</v>
      </c>
      <c r="AN35" s="219" t="e">
        <f>IF(SUM($E$35:AM35)&gt;SUM($E$34:AN34),0,IF((SUM($E$35:AM35)+AM35)&gt;SUM($E$34:AN34),SUM($E$34:AM34)-SUM($E$35:AM35),AM35+AM34/$B$42))</f>
        <v>#DIV/0!</v>
      </c>
      <c r="AO35" s="219" t="e">
        <f>IF(SUM($E$35:AN35)&gt;SUM($E$34:AO34),0,IF((SUM($E$35:AN35)+AN35)&gt;SUM($E$34:AO34),SUM($E$34:AN34)-SUM($E$35:AN35),AN35+AN34/$B$42))</f>
        <v>#DIV/0!</v>
      </c>
      <c r="AP35" s="219" t="e">
        <f>IF(SUM($E$35:AO35)&gt;SUM($E$34:AP34),0,IF((SUM($E$35:AO35)+AO35)&gt;SUM($E$34:AP34),SUM($E$34:AO34)-SUM($E$35:AO35),AO35+AO34/$B$42))</f>
        <v>#DIV/0!</v>
      </c>
      <c r="AQ35" s="219" t="e">
        <f>IF(SUM($E$35:AP35)&gt;SUM($E$34:AQ34),0,IF((SUM($E$35:AP35)+AP35)&gt;SUM($E$34:AQ34),SUM($E$34:AP34)-SUM($E$35:AP35),AP35+AP34/$B$42))</f>
        <v>#DIV/0!</v>
      </c>
      <c r="AR35" s="256"/>
    </row>
    <row r="36" spans="1:44" s="210" customFormat="1" x14ac:dyDescent="0.25">
      <c r="A36" s="209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</row>
    <row r="37" spans="1:44" s="199" customFormat="1" x14ac:dyDescent="0.25">
      <c r="A37" s="200" t="s">
        <v>90</v>
      </c>
    </row>
    <row r="38" spans="1:44" s="199" customFormat="1" x14ac:dyDescent="0.25">
      <c r="A38" s="201" t="s">
        <v>214</v>
      </c>
      <c r="B38" s="31">
        <f>'Investment Scenario'!B43</f>
        <v>0</v>
      </c>
      <c r="C38" s="238" t="s">
        <v>203</v>
      </c>
      <c r="D38" s="254" t="e">
        <f>B38/B15</f>
        <v>#DIV/0!</v>
      </c>
      <c r="E38" s="255"/>
      <c r="F38" s="239" t="s">
        <v>204</v>
      </c>
    </row>
    <row r="39" spans="1:44" s="199" customFormat="1" x14ac:dyDescent="0.25">
      <c r="A39" s="201" t="s">
        <v>201</v>
      </c>
      <c r="B39" s="31">
        <f>'Investment Scenario'!B48</f>
        <v>0</v>
      </c>
      <c r="C39" s="238" t="s">
        <v>203</v>
      </c>
      <c r="D39" s="254" t="e">
        <f>B39/B15</f>
        <v>#DIV/0!</v>
      </c>
      <c r="E39" s="255"/>
      <c r="F39" s="239" t="s">
        <v>204</v>
      </c>
    </row>
    <row r="40" spans="1:44" s="199" customFormat="1" x14ac:dyDescent="0.25">
      <c r="A40" s="202" t="s">
        <v>202</v>
      </c>
      <c r="B40" s="31">
        <f>FLOOR((FinAnalysis_COUNTERFACTUAL!D59-FinAnalysis_INVESTMENT!D61)*1000000,1)</f>
        <v>0</v>
      </c>
      <c r="C40" s="238" t="s">
        <v>203</v>
      </c>
      <c r="D40" s="254" t="e">
        <f>FLOOR(B40/B15,1)</f>
        <v>#DIV/0!</v>
      </c>
      <c r="E40" s="255"/>
      <c r="F40" s="239" t="s">
        <v>204</v>
      </c>
    </row>
    <row r="41" spans="1:44" s="199" customFormat="1" x14ac:dyDescent="0.25">
      <c r="A41" s="201" t="s">
        <v>177</v>
      </c>
      <c r="B41" s="240" t="e">
        <f>B40/B39</f>
        <v>#DIV/0!</v>
      </c>
      <c r="C41" s="205"/>
      <c r="D41" s="205"/>
    </row>
    <row r="42" spans="1:44" s="199" customFormat="1" x14ac:dyDescent="0.25">
      <c r="A42" s="201" t="s">
        <v>178</v>
      </c>
      <c r="B42" s="208">
        <f>'Investment Scenario'!B49</f>
        <v>0</v>
      </c>
      <c r="C42" s="204"/>
      <c r="D42" s="204"/>
    </row>
    <row r="43" spans="1:44" s="197" customFormat="1" x14ac:dyDescent="0.25">
      <c r="A43" s="203" t="s">
        <v>182</v>
      </c>
      <c r="B43" s="31" t="str">
        <f>IF(SUM(E43:AQ43)=B39,"součet v pořádku / sum is OK","součet v řádku nesedí")</f>
        <v>součet v pořádku / sum is OK</v>
      </c>
      <c r="C43" s="206"/>
      <c r="D43" s="207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206"/>
    </row>
    <row r="44" spans="1:44" s="197" customFormat="1" x14ac:dyDescent="0.25">
      <c r="A44" s="200" t="s">
        <v>179</v>
      </c>
      <c r="B44" s="31" t="str">
        <f>IF(SUM(E44:AQ44)=B40,"součet v pořádku / sum is OK","součet v řádku nesedí")</f>
        <v>součet v pořádku / sum is OK</v>
      </c>
      <c r="C44" s="206"/>
      <c r="D44" s="204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206"/>
    </row>
    <row r="45" spans="1:44" s="199" customFormat="1" x14ac:dyDescent="0.25">
      <c r="A45" s="203"/>
      <c r="D45" s="204"/>
    </row>
    <row r="46" spans="1:44" x14ac:dyDescent="0.25">
      <c r="A46" s="174" t="s">
        <v>92</v>
      </c>
      <c r="B46" s="164"/>
      <c r="C46" s="165"/>
      <c r="D46" s="175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</row>
    <row r="47" spans="1:44" s="33" customFormat="1" x14ac:dyDescent="0.25">
      <c r="A47" s="183" t="s">
        <v>93</v>
      </c>
      <c r="B47" s="164" t="s">
        <v>167</v>
      </c>
      <c r="C47" s="164" t="s">
        <v>168</v>
      </c>
      <c r="D47" s="175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</row>
    <row r="48" spans="1:44" x14ac:dyDescent="0.25">
      <c r="A48" s="176" t="s">
        <v>94</v>
      </c>
      <c r="B48" s="167">
        <f>'Investment Scenario'!B54</f>
        <v>0</v>
      </c>
      <c r="C48" s="185">
        <f>'Investment Scenario'!C54</f>
        <v>0</v>
      </c>
      <c r="D48" s="175"/>
      <c r="E48" s="186">
        <f>'Investment Scenario'!E54</f>
        <v>0</v>
      </c>
      <c r="F48" s="186">
        <f>'Investment Scenario'!F54</f>
        <v>0</v>
      </c>
      <c r="G48" s="186">
        <f>'Investment Scenario'!G54</f>
        <v>0</v>
      </c>
      <c r="H48" s="186">
        <f>'Investment Scenario'!H54</f>
        <v>0</v>
      </c>
      <c r="I48" s="186">
        <f>'Investment Scenario'!I54</f>
        <v>0</v>
      </c>
      <c r="J48" s="186">
        <f>'Investment Scenario'!J54</f>
        <v>0</v>
      </c>
      <c r="K48" s="186">
        <f>'Investment Scenario'!K54</f>
        <v>0</v>
      </c>
      <c r="L48" s="186">
        <f>'Investment Scenario'!L54</f>
        <v>0</v>
      </c>
      <c r="M48" s="186">
        <f>'Investment Scenario'!M54</f>
        <v>0</v>
      </c>
      <c r="N48" s="186">
        <f>'Investment Scenario'!N54</f>
        <v>0</v>
      </c>
      <c r="O48" s="186">
        <f>'Investment Scenario'!O54</f>
        <v>0</v>
      </c>
      <c r="P48" s="186">
        <f>'Investment Scenario'!P54</f>
        <v>0</v>
      </c>
      <c r="Q48" s="186">
        <f>'Investment Scenario'!Q54</f>
        <v>0</v>
      </c>
      <c r="R48" s="186">
        <f>'Investment Scenario'!R54</f>
        <v>0</v>
      </c>
      <c r="S48" s="186">
        <f>'Investment Scenario'!S54</f>
        <v>0</v>
      </c>
      <c r="T48" s="186">
        <f>'Investment Scenario'!T54</f>
        <v>0</v>
      </c>
      <c r="U48" s="186">
        <f>'Investment Scenario'!U54</f>
        <v>0</v>
      </c>
      <c r="V48" s="186">
        <f>'Investment Scenario'!V54</f>
        <v>0</v>
      </c>
      <c r="W48" s="186">
        <f>'Investment Scenario'!W54</f>
        <v>0</v>
      </c>
      <c r="X48" s="186">
        <f>'Investment Scenario'!X54</f>
        <v>0</v>
      </c>
      <c r="Y48" s="186">
        <f>'Investment Scenario'!Y54</f>
        <v>0</v>
      </c>
      <c r="Z48" s="186">
        <f>'Investment Scenario'!Z54</f>
        <v>0</v>
      </c>
      <c r="AA48" s="186">
        <f>'Investment Scenario'!AA54</f>
        <v>0</v>
      </c>
      <c r="AB48" s="186">
        <f>'Investment Scenario'!AB54</f>
        <v>0</v>
      </c>
      <c r="AC48" s="186">
        <f>'Investment Scenario'!AC54</f>
        <v>0</v>
      </c>
      <c r="AD48" s="186">
        <f>'Investment Scenario'!AD54</f>
        <v>0</v>
      </c>
      <c r="AE48" s="186">
        <f>'Investment Scenario'!AE54</f>
        <v>0</v>
      </c>
      <c r="AF48" s="186">
        <f>'Investment Scenario'!AF54</f>
        <v>0</v>
      </c>
      <c r="AG48" s="186">
        <f>'Investment Scenario'!AG54</f>
        <v>0</v>
      </c>
      <c r="AH48" s="186">
        <f>'Investment Scenario'!AH54</f>
        <v>0</v>
      </c>
      <c r="AI48" s="186">
        <f>'Investment Scenario'!AI54</f>
        <v>0</v>
      </c>
      <c r="AJ48" s="186">
        <f>'Investment Scenario'!AJ54</f>
        <v>0</v>
      </c>
      <c r="AK48" s="186">
        <f>'Investment Scenario'!AK54</f>
        <v>0</v>
      </c>
      <c r="AL48" s="186">
        <f>'Investment Scenario'!AL54</f>
        <v>0</v>
      </c>
      <c r="AM48" s="186">
        <f>'Investment Scenario'!AM54</f>
        <v>0</v>
      </c>
      <c r="AN48" s="186">
        <f>'Investment Scenario'!AN54</f>
        <v>0</v>
      </c>
      <c r="AO48" s="186">
        <f>'Investment Scenario'!AO54</f>
        <v>0</v>
      </c>
      <c r="AP48" s="186">
        <f>'Investment Scenario'!AP54</f>
        <v>0</v>
      </c>
      <c r="AQ48" s="186">
        <f>'Investment Scenario'!AQ54</f>
        <v>0</v>
      </c>
      <c r="AR48" s="164"/>
    </row>
    <row r="49" spans="1:44" x14ac:dyDescent="0.25">
      <c r="A49" s="187" t="s">
        <v>188</v>
      </c>
      <c r="B49" s="188"/>
      <c r="C49" s="164"/>
      <c r="D49" s="175"/>
      <c r="E49" s="186">
        <f>'Investment Scenario'!E55</f>
        <v>0</v>
      </c>
      <c r="F49" s="186">
        <f>'Investment Scenario'!F55</f>
        <v>0</v>
      </c>
      <c r="G49" s="186">
        <f>'Investment Scenario'!G55</f>
        <v>0</v>
      </c>
      <c r="H49" s="186">
        <f>'Investment Scenario'!H55</f>
        <v>0</v>
      </c>
      <c r="I49" s="186">
        <f>'Investment Scenario'!I55</f>
        <v>0</v>
      </c>
      <c r="J49" s="186">
        <f>'Investment Scenario'!J55</f>
        <v>0</v>
      </c>
      <c r="K49" s="186">
        <f>'Investment Scenario'!K55</f>
        <v>0</v>
      </c>
      <c r="L49" s="186">
        <f>'Investment Scenario'!L55</f>
        <v>0</v>
      </c>
      <c r="M49" s="186">
        <f>'Investment Scenario'!M55</f>
        <v>0</v>
      </c>
      <c r="N49" s="186">
        <f>'Investment Scenario'!N55</f>
        <v>0</v>
      </c>
      <c r="O49" s="186">
        <f>'Investment Scenario'!O55</f>
        <v>0</v>
      </c>
      <c r="P49" s="186">
        <f>'Investment Scenario'!P55</f>
        <v>0</v>
      </c>
      <c r="Q49" s="186">
        <f>'Investment Scenario'!Q55</f>
        <v>0</v>
      </c>
      <c r="R49" s="186">
        <f>'Investment Scenario'!R55</f>
        <v>0</v>
      </c>
      <c r="S49" s="186">
        <f>'Investment Scenario'!S55</f>
        <v>0</v>
      </c>
      <c r="T49" s="186">
        <f>'Investment Scenario'!T55</f>
        <v>0</v>
      </c>
      <c r="U49" s="186">
        <f>'Investment Scenario'!U55</f>
        <v>0</v>
      </c>
      <c r="V49" s="186">
        <f>'Investment Scenario'!V55</f>
        <v>0</v>
      </c>
      <c r="W49" s="186">
        <f>'Investment Scenario'!W55</f>
        <v>0</v>
      </c>
      <c r="X49" s="186">
        <f>'Investment Scenario'!X55</f>
        <v>0</v>
      </c>
      <c r="Y49" s="186">
        <f>'Investment Scenario'!Y55</f>
        <v>0</v>
      </c>
      <c r="Z49" s="186">
        <f>'Investment Scenario'!Z55</f>
        <v>0</v>
      </c>
      <c r="AA49" s="186">
        <f>'Investment Scenario'!AA55</f>
        <v>0</v>
      </c>
      <c r="AB49" s="186">
        <f>'Investment Scenario'!AB55</f>
        <v>0</v>
      </c>
      <c r="AC49" s="186">
        <f>'Investment Scenario'!AC55</f>
        <v>0</v>
      </c>
      <c r="AD49" s="186">
        <f>'Investment Scenario'!AD55</f>
        <v>0</v>
      </c>
      <c r="AE49" s="186">
        <f>'Investment Scenario'!AE55</f>
        <v>0</v>
      </c>
      <c r="AF49" s="186">
        <f>'Investment Scenario'!AF55</f>
        <v>0</v>
      </c>
      <c r="AG49" s="186">
        <f>'Investment Scenario'!AG55</f>
        <v>0</v>
      </c>
      <c r="AH49" s="186">
        <f>'Investment Scenario'!AH55</f>
        <v>0</v>
      </c>
      <c r="AI49" s="186">
        <f>'Investment Scenario'!AI55</f>
        <v>0</v>
      </c>
      <c r="AJ49" s="186">
        <f>'Investment Scenario'!AJ55</f>
        <v>0</v>
      </c>
      <c r="AK49" s="186">
        <f>'Investment Scenario'!AK55</f>
        <v>0</v>
      </c>
      <c r="AL49" s="186">
        <f>'Investment Scenario'!AL55</f>
        <v>0</v>
      </c>
      <c r="AM49" s="186">
        <f>'Investment Scenario'!AM55</f>
        <v>0</v>
      </c>
      <c r="AN49" s="186">
        <f>'Investment Scenario'!AN55</f>
        <v>0</v>
      </c>
      <c r="AO49" s="186">
        <f>'Investment Scenario'!AO55</f>
        <v>0</v>
      </c>
      <c r="AP49" s="186">
        <f>'Investment Scenario'!AP55</f>
        <v>0</v>
      </c>
      <c r="AQ49" s="186">
        <f>'Investment Scenario'!AQ55</f>
        <v>0</v>
      </c>
      <c r="AR49" s="164"/>
    </row>
    <row r="50" spans="1:44" x14ac:dyDescent="0.25">
      <c r="A50" s="187" t="s">
        <v>96</v>
      </c>
      <c r="B50" s="188"/>
      <c r="C50" s="164"/>
      <c r="D50" s="175"/>
      <c r="E50" s="186" t="str">
        <f>'Investment Scenario'!E56</f>
        <v/>
      </c>
      <c r="F50" s="186" t="str">
        <f>'Investment Scenario'!F56</f>
        <v/>
      </c>
      <c r="G50" s="189" t="str">
        <f t="shared" ref="G50:AQ50" si="3">IFERROR(G48/G49,"")</f>
        <v/>
      </c>
      <c r="H50" s="189" t="str">
        <f>IFERROR(H48/H49,"")</f>
        <v/>
      </c>
      <c r="I50" s="189" t="str">
        <f t="shared" si="3"/>
        <v/>
      </c>
      <c r="J50" s="189" t="str">
        <f t="shared" si="3"/>
        <v/>
      </c>
      <c r="K50" s="189" t="str">
        <f t="shared" si="3"/>
        <v/>
      </c>
      <c r="L50" s="189" t="str">
        <f t="shared" si="3"/>
        <v/>
      </c>
      <c r="M50" s="189" t="str">
        <f t="shared" si="3"/>
        <v/>
      </c>
      <c r="N50" s="189" t="str">
        <f t="shared" si="3"/>
        <v/>
      </c>
      <c r="O50" s="189" t="str">
        <f t="shared" si="3"/>
        <v/>
      </c>
      <c r="P50" s="189" t="str">
        <f t="shared" si="3"/>
        <v/>
      </c>
      <c r="Q50" s="189" t="str">
        <f t="shared" si="3"/>
        <v/>
      </c>
      <c r="R50" s="189" t="str">
        <f t="shared" si="3"/>
        <v/>
      </c>
      <c r="S50" s="189" t="str">
        <f t="shared" si="3"/>
        <v/>
      </c>
      <c r="T50" s="189" t="str">
        <f t="shared" si="3"/>
        <v/>
      </c>
      <c r="U50" s="189" t="str">
        <f t="shared" si="3"/>
        <v/>
      </c>
      <c r="V50" s="189" t="str">
        <f t="shared" si="3"/>
        <v/>
      </c>
      <c r="W50" s="189" t="str">
        <f t="shared" si="3"/>
        <v/>
      </c>
      <c r="X50" s="189" t="str">
        <f t="shared" si="3"/>
        <v/>
      </c>
      <c r="Y50" s="189" t="str">
        <f t="shared" si="3"/>
        <v/>
      </c>
      <c r="Z50" s="189" t="str">
        <f t="shared" si="3"/>
        <v/>
      </c>
      <c r="AA50" s="189" t="str">
        <f t="shared" si="3"/>
        <v/>
      </c>
      <c r="AB50" s="189" t="str">
        <f t="shared" si="3"/>
        <v/>
      </c>
      <c r="AC50" s="189" t="str">
        <f t="shared" si="3"/>
        <v/>
      </c>
      <c r="AD50" s="189" t="str">
        <f t="shared" si="3"/>
        <v/>
      </c>
      <c r="AE50" s="189" t="str">
        <f t="shared" si="3"/>
        <v/>
      </c>
      <c r="AF50" s="189" t="str">
        <f t="shared" si="3"/>
        <v/>
      </c>
      <c r="AG50" s="189" t="str">
        <f t="shared" si="3"/>
        <v/>
      </c>
      <c r="AH50" s="189" t="str">
        <f t="shared" si="3"/>
        <v/>
      </c>
      <c r="AI50" s="189" t="str">
        <f t="shared" si="3"/>
        <v/>
      </c>
      <c r="AJ50" s="189" t="str">
        <f t="shared" si="3"/>
        <v/>
      </c>
      <c r="AK50" s="189" t="str">
        <f t="shared" si="3"/>
        <v/>
      </c>
      <c r="AL50" s="189" t="str">
        <f t="shared" si="3"/>
        <v/>
      </c>
      <c r="AM50" s="189" t="str">
        <f t="shared" si="3"/>
        <v/>
      </c>
      <c r="AN50" s="189" t="str">
        <f t="shared" si="3"/>
        <v/>
      </c>
      <c r="AO50" s="189" t="str">
        <f t="shared" si="3"/>
        <v/>
      </c>
      <c r="AP50" s="189" t="str">
        <f t="shared" si="3"/>
        <v/>
      </c>
      <c r="AQ50" s="189" t="str">
        <f t="shared" si="3"/>
        <v/>
      </c>
      <c r="AR50" s="164"/>
    </row>
    <row r="51" spans="1:44" x14ac:dyDescent="0.25">
      <c r="A51" s="190" t="s">
        <v>99</v>
      </c>
      <c r="B51" s="167">
        <f>'Investment Scenario'!B57</f>
        <v>0</v>
      </c>
      <c r="C51" s="185">
        <f>'Investment Scenario'!C57</f>
        <v>0</v>
      </c>
      <c r="D51" s="175"/>
      <c r="E51" s="186">
        <f>'Investment Scenario'!E57</f>
        <v>0</v>
      </c>
      <c r="F51" s="186">
        <f>'Investment Scenario'!F57</f>
        <v>0</v>
      </c>
      <c r="G51" s="186">
        <f>'Investment Scenario'!G57</f>
        <v>0</v>
      </c>
      <c r="H51" s="186">
        <f>'Investment Scenario'!H57</f>
        <v>0</v>
      </c>
      <c r="I51" s="186">
        <f>'Investment Scenario'!I57</f>
        <v>0</v>
      </c>
      <c r="J51" s="186">
        <f>'Investment Scenario'!J57</f>
        <v>0</v>
      </c>
      <c r="K51" s="186">
        <f>'Investment Scenario'!K57</f>
        <v>0</v>
      </c>
      <c r="L51" s="186">
        <f>'Investment Scenario'!L57</f>
        <v>0</v>
      </c>
      <c r="M51" s="186">
        <f>'Investment Scenario'!M57</f>
        <v>0</v>
      </c>
      <c r="N51" s="186">
        <f>'Investment Scenario'!N57</f>
        <v>0</v>
      </c>
      <c r="O51" s="186">
        <f>'Investment Scenario'!O57</f>
        <v>0</v>
      </c>
      <c r="P51" s="186">
        <f>'Investment Scenario'!P57</f>
        <v>0</v>
      </c>
      <c r="Q51" s="186">
        <f>'Investment Scenario'!Q57</f>
        <v>0</v>
      </c>
      <c r="R51" s="186">
        <f>'Investment Scenario'!R57</f>
        <v>0</v>
      </c>
      <c r="S51" s="186">
        <f>'Investment Scenario'!S57</f>
        <v>0</v>
      </c>
      <c r="T51" s="186">
        <f>'Investment Scenario'!T57</f>
        <v>0</v>
      </c>
      <c r="U51" s="186">
        <f>'Investment Scenario'!U57</f>
        <v>0</v>
      </c>
      <c r="V51" s="186">
        <f>'Investment Scenario'!V57</f>
        <v>0</v>
      </c>
      <c r="W51" s="186">
        <f>'Investment Scenario'!W57</f>
        <v>0</v>
      </c>
      <c r="X51" s="186">
        <f>'Investment Scenario'!X57</f>
        <v>0</v>
      </c>
      <c r="Y51" s="186">
        <f>'Investment Scenario'!Y57</f>
        <v>0</v>
      </c>
      <c r="Z51" s="186">
        <f>'Investment Scenario'!Z57</f>
        <v>0</v>
      </c>
      <c r="AA51" s="186">
        <f>'Investment Scenario'!AA57</f>
        <v>0</v>
      </c>
      <c r="AB51" s="186">
        <f>'Investment Scenario'!AB57</f>
        <v>0</v>
      </c>
      <c r="AC51" s="186">
        <f>'Investment Scenario'!AC57</f>
        <v>0</v>
      </c>
      <c r="AD51" s="186">
        <f>'Investment Scenario'!AD57</f>
        <v>0</v>
      </c>
      <c r="AE51" s="186">
        <f>'Investment Scenario'!AE57</f>
        <v>0</v>
      </c>
      <c r="AF51" s="186">
        <f>'Investment Scenario'!AF57</f>
        <v>0</v>
      </c>
      <c r="AG51" s="186">
        <f>'Investment Scenario'!AG57</f>
        <v>0</v>
      </c>
      <c r="AH51" s="186">
        <f>'Investment Scenario'!AH57</f>
        <v>0</v>
      </c>
      <c r="AI51" s="186">
        <f>'Investment Scenario'!AI57</f>
        <v>0</v>
      </c>
      <c r="AJ51" s="186">
        <f>'Investment Scenario'!AJ57</f>
        <v>0</v>
      </c>
      <c r="AK51" s="186">
        <f>'Investment Scenario'!AK57</f>
        <v>0</v>
      </c>
      <c r="AL51" s="186">
        <f>'Investment Scenario'!AL57</f>
        <v>0</v>
      </c>
      <c r="AM51" s="186">
        <f>'Investment Scenario'!AM57</f>
        <v>0</v>
      </c>
      <c r="AN51" s="186">
        <f>'Investment Scenario'!AN57</f>
        <v>0</v>
      </c>
      <c r="AO51" s="186">
        <f>'Investment Scenario'!AO57</f>
        <v>0</v>
      </c>
      <c r="AP51" s="186">
        <f>'Investment Scenario'!AP57</f>
        <v>0</v>
      </c>
      <c r="AQ51" s="186">
        <f>'Investment Scenario'!AQ57</f>
        <v>0</v>
      </c>
      <c r="AR51" s="164"/>
    </row>
    <row r="52" spans="1:44" x14ac:dyDescent="0.25">
      <c r="A52" s="187" t="s">
        <v>97</v>
      </c>
      <c r="B52" s="164"/>
      <c r="C52" s="164"/>
      <c r="D52" s="175"/>
      <c r="E52" s="186">
        <f>'Investment Scenario'!E58</f>
        <v>0</v>
      </c>
      <c r="F52" s="186">
        <f>'Investment Scenario'!F58</f>
        <v>0</v>
      </c>
      <c r="G52" s="186">
        <f>'Investment Scenario'!G58</f>
        <v>0</v>
      </c>
      <c r="H52" s="186">
        <f>'Investment Scenario'!H58</f>
        <v>0</v>
      </c>
      <c r="I52" s="186">
        <f>'Investment Scenario'!I58</f>
        <v>0</v>
      </c>
      <c r="J52" s="186">
        <f>'Investment Scenario'!J58</f>
        <v>0</v>
      </c>
      <c r="K52" s="186">
        <f>'Investment Scenario'!K58</f>
        <v>0</v>
      </c>
      <c r="L52" s="186">
        <f>'Investment Scenario'!L58</f>
        <v>0</v>
      </c>
      <c r="M52" s="186">
        <f>'Investment Scenario'!M58</f>
        <v>0</v>
      </c>
      <c r="N52" s="186">
        <f>'Investment Scenario'!N58</f>
        <v>0</v>
      </c>
      <c r="O52" s="186">
        <f>'Investment Scenario'!O58</f>
        <v>0</v>
      </c>
      <c r="P52" s="186">
        <f>'Investment Scenario'!P58</f>
        <v>0</v>
      </c>
      <c r="Q52" s="186">
        <f>'Investment Scenario'!Q58</f>
        <v>0</v>
      </c>
      <c r="R52" s="186">
        <f>'Investment Scenario'!R58</f>
        <v>0</v>
      </c>
      <c r="S52" s="186">
        <f>'Investment Scenario'!S58</f>
        <v>0</v>
      </c>
      <c r="T52" s="186">
        <f>'Investment Scenario'!T58</f>
        <v>0</v>
      </c>
      <c r="U52" s="186">
        <f>'Investment Scenario'!U58</f>
        <v>0</v>
      </c>
      <c r="V52" s="186">
        <f>'Investment Scenario'!V58</f>
        <v>0</v>
      </c>
      <c r="W52" s="186">
        <f>'Investment Scenario'!W58</f>
        <v>0</v>
      </c>
      <c r="X52" s="186">
        <f>'Investment Scenario'!X58</f>
        <v>0</v>
      </c>
      <c r="Y52" s="186">
        <f>'Investment Scenario'!Y58</f>
        <v>0</v>
      </c>
      <c r="Z52" s="186">
        <f>'Investment Scenario'!Z58</f>
        <v>0</v>
      </c>
      <c r="AA52" s="186">
        <f>'Investment Scenario'!AA58</f>
        <v>0</v>
      </c>
      <c r="AB52" s="186">
        <f>'Investment Scenario'!AB58</f>
        <v>0</v>
      </c>
      <c r="AC52" s="186">
        <f>'Investment Scenario'!AC58</f>
        <v>0</v>
      </c>
      <c r="AD52" s="186">
        <f>'Investment Scenario'!AD58</f>
        <v>0</v>
      </c>
      <c r="AE52" s="186">
        <f>'Investment Scenario'!AE58</f>
        <v>0</v>
      </c>
      <c r="AF52" s="186">
        <f>'Investment Scenario'!AF58</f>
        <v>0</v>
      </c>
      <c r="AG52" s="186">
        <f>'Investment Scenario'!AG58</f>
        <v>0</v>
      </c>
      <c r="AH52" s="186">
        <f>'Investment Scenario'!AH58</f>
        <v>0</v>
      </c>
      <c r="AI52" s="186">
        <f>'Investment Scenario'!AI58</f>
        <v>0</v>
      </c>
      <c r="AJ52" s="186">
        <f>'Investment Scenario'!AJ58</f>
        <v>0</v>
      </c>
      <c r="AK52" s="186">
        <f>'Investment Scenario'!AK58</f>
        <v>0</v>
      </c>
      <c r="AL52" s="186">
        <f>'Investment Scenario'!AL58</f>
        <v>0</v>
      </c>
      <c r="AM52" s="186">
        <f>'Investment Scenario'!AM58</f>
        <v>0</v>
      </c>
      <c r="AN52" s="186">
        <f>'Investment Scenario'!AN58</f>
        <v>0</v>
      </c>
      <c r="AO52" s="186">
        <f>'Investment Scenario'!AO58</f>
        <v>0</v>
      </c>
      <c r="AP52" s="186">
        <f>'Investment Scenario'!AP58</f>
        <v>0</v>
      </c>
      <c r="AQ52" s="186">
        <f>'Investment Scenario'!AQ58</f>
        <v>0</v>
      </c>
      <c r="AR52" s="164"/>
    </row>
    <row r="53" spans="1:44" x14ac:dyDescent="0.25">
      <c r="A53" s="187" t="s">
        <v>98</v>
      </c>
      <c r="B53" s="164"/>
      <c r="C53" s="164"/>
      <c r="D53" s="175"/>
      <c r="E53" s="186" t="str">
        <f>'Investment Scenario'!E59</f>
        <v/>
      </c>
      <c r="F53" s="186" t="str">
        <f>'Investment Scenario'!F59</f>
        <v/>
      </c>
      <c r="G53" s="189" t="str">
        <f t="shared" ref="G53:AQ53" si="4">IFERROR(G51/G52,"")</f>
        <v/>
      </c>
      <c r="H53" s="189" t="str">
        <f t="shared" si="4"/>
        <v/>
      </c>
      <c r="I53" s="189" t="str">
        <f t="shared" si="4"/>
        <v/>
      </c>
      <c r="J53" s="189" t="str">
        <f t="shared" si="4"/>
        <v/>
      </c>
      <c r="K53" s="189" t="str">
        <f t="shared" si="4"/>
        <v/>
      </c>
      <c r="L53" s="189" t="str">
        <f t="shared" si="4"/>
        <v/>
      </c>
      <c r="M53" s="189" t="str">
        <f t="shared" si="4"/>
        <v/>
      </c>
      <c r="N53" s="189" t="str">
        <f t="shared" si="4"/>
        <v/>
      </c>
      <c r="O53" s="189" t="str">
        <f t="shared" si="4"/>
        <v/>
      </c>
      <c r="P53" s="189" t="str">
        <f t="shared" si="4"/>
        <v/>
      </c>
      <c r="Q53" s="189" t="str">
        <f t="shared" si="4"/>
        <v/>
      </c>
      <c r="R53" s="189" t="str">
        <f t="shared" si="4"/>
        <v/>
      </c>
      <c r="S53" s="189" t="str">
        <f t="shared" si="4"/>
        <v/>
      </c>
      <c r="T53" s="189" t="str">
        <f t="shared" si="4"/>
        <v/>
      </c>
      <c r="U53" s="189" t="str">
        <f t="shared" si="4"/>
        <v/>
      </c>
      <c r="V53" s="189" t="str">
        <f t="shared" si="4"/>
        <v/>
      </c>
      <c r="W53" s="189" t="str">
        <f t="shared" si="4"/>
        <v/>
      </c>
      <c r="X53" s="189" t="str">
        <f t="shared" si="4"/>
        <v/>
      </c>
      <c r="Y53" s="189" t="str">
        <f t="shared" si="4"/>
        <v/>
      </c>
      <c r="Z53" s="189" t="str">
        <f t="shared" si="4"/>
        <v/>
      </c>
      <c r="AA53" s="189" t="str">
        <f t="shared" si="4"/>
        <v/>
      </c>
      <c r="AB53" s="189" t="str">
        <f t="shared" si="4"/>
        <v/>
      </c>
      <c r="AC53" s="189" t="str">
        <f t="shared" si="4"/>
        <v/>
      </c>
      <c r="AD53" s="189" t="str">
        <f t="shared" si="4"/>
        <v/>
      </c>
      <c r="AE53" s="189" t="str">
        <f t="shared" si="4"/>
        <v/>
      </c>
      <c r="AF53" s="189" t="str">
        <f t="shared" si="4"/>
        <v/>
      </c>
      <c r="AG53" s="189" t="str">
        <f t="shared" si="4"/>
        <v/>
      </c>
      <c r="AH53" s="189" t="str">
        <f t="shared" si="4"/>
        <v/>
      </c>
      <c r="AI53" s="189" t="str">
        <f t="shared" si="4"/>
        <v/>
      </c>
      <c r="AJ53" s="189" t="str">
        <f t="shared" si="4"/>
        <v/>
      </c>
      <c r="AK53" s="189" t="str">
        <f t="shared" si="4"/>
        <v/>
      </c>
      <c r="AL53" s="189" t="str">
        <f t="shared" si="4"/>
        <v/>
      </c>
      <c r="AM53" s="189" t="str">
        <f t="shared" si="4"/>
        <v/>
      </c>
      <c r="AN53" s="189" t="str">
        <f t="shared" si="4"/>
        <v/>
      </c>
      <c r="AO53" s="189" t="str">
        <f t="shared" si="4"/>
        <v/>
      </c>
      <c r="AP53" s="189" t="str">
        <f t="shared" si="4"/>
        <v/>
      </c>
      <c r="AQ53" s="189" t="str">
        <f t="shared" si="4"/>
        <v/>
      </c>
      <c r="AR53" s="164"/>
    </row>
    <row r="54" spans="1:44" x14ac:dyDescent="0.25">
      <c r="A54" s="190" t="s">
        <v>100</v>
      </c>
      <c r="B54" s="167">
        <f>'Investment Scenario'!B60</f>
        <v>0</v>
      </c>
      <c r="C54" s="185">
        <f>'Investment Scenario'!C60</f>
        <v>0</v>
      </c>
      <c r="D54" s="175"/>
      <c r="E54" s="186">
        <f>'Investment Scenario'!E60</f>
        <v>0</v>
      </c>
      <c r="F54" s="186">
        <f>'Investment Scenario'!F60</f>
        <v>0</v>
      </c>
      <c r="G54" s="186">
        <f>'Investment Scenario'!G60</f>
        <v>0</v>
      </c>
      <c r="H54" s="186">
        <f>'Investment Scenario'!H60</f>
        <v>0</v>
      </c>
      <c r="I54" s="186">
        <f>'Investment Scenario'!I60</f>
        <v>0</v>
      </c>
      <c r="J54" s="186">
        <f>'Investment Scenario'!J60</f>
        <v>0</v>
      </c>
      <c r="K54" s="186">
        <f>'Investment Scenario'!K60</f>
        <v>0</v>
      </c>
      <c r="L54" s="186">
        <f>'Investment Scenario'!L60</f>
        <v>0</v>
      </c>
      <c r="M54" s="186">
        <f>'Investment Scenario'!M60</f>
        <v>0</v>
      </c>
      <c r="N54" s="186">
        <f>'Investment Scenario'!N60</f>
        <v>0</v>
      </c>
      <c r="O54" s="186">
        <f>'Investment Scenario'!O60</f>
        <v>0</v>
      </c>
      <c r="P54" s="186">
        <f>'Investment Scenario'!P60</f>
        <v>0</v>
      </c>
      <c r="Q54" s="186">
        <f>'Investment Scenario'!Q60</f>
        <v>0</v>
      </c>
      <c r="R54" s="186">
        <f>'Investment Scenario'!R60</f>
        <v>0</v>
      </c>
      <c r="S54" s="186">
        <f>'Investment Scenario'!S60</f>
        <v>0</v>
      </c>
      <c r="T54" s="186">
        <f>'Investment Scenario'!T60</f>
        <v>0</v>
      </c>
      <c r="U54" s="186">
        <f>'Investment Scenario'!U60</f>
        <v>0</v>
      </c>
      <c r="V54" s="186">
        <f>'Investment Scenario'!V60</f>
        <v>0</v>
      </c>
      <c r="W54" s="186">
        <f>'Investment Scenario'!W60</f>
        <v>0</v>
      </c>
      <c r="X54" s="186">
        <f>'Investment Scenario'!X60</f>
        <v>0</v>
      </c>
      <c r="Y54" s="186">
        <f>'Investment Scenario'!Y60</f>
        <v>0</v>
      </c>
      <c r="Z54" s="186">
        <f>'Investment Scenario'!Z60</f>
        <v>0</v>
      </c>
      <c r="AA54" s="186">
        <f>'Investment Scenario'!AA60</f>
        <v>0</v>
      </c>
      <c r="AB54" s="186">
        <f>'Investment Scenario'!AB60</f>
        <v>0</v>
      </c>
      <c r="AC54" s="186">
        <f>'Investment Scenario'!AC60</f>
        <v>0</v>
      </c>
      <c r="AD54" s="186">
        <f>'Investment Scenario'!AD60</f>
        <v>0</v>
      </c>
      <c r="AE54" s="186">
        <f>'Investment Scenario'!AE60</f>
        <v>0</v>
      </c>
      <c r="AF54" s="186">
        <f>'Investment Scenario'!AF60</f>
        <v>0</v>
      </c>
      <c r="AG54" s="186">
        <f>'Investment Scenario'!AG60</f>
        <v>0</v>
      </c>
      <c r="AH54" s="186">
        <f>'Investment Scenario'!AH60</f>
        <v>0</v>
      </c>
      <c r="AI54" s="186">
        <f>'Investment Scenario'!AI60</f>
        <v>0</v>
      </c>
      <c r="AJ54" s="186">
        <f>'Investment Scenario'!AJ60</f>
        <v>0</v>
      </c>
      <c r="AK54" s="186">
        <f>'Investment Scenario'!AK60</f>
        <v>0</v>
      </c>
      <c r="AL54" s="186">
        <f>'Investment Scenario'!AL60</f>
        <v>0</v>
      </c>
      <c r="AM54" s="186">
        <f>'Investment Scenario'!AM60</f>
        <v>0</v>
      </c>
      <c r="AN54" s="186">
        <f>'Investment Scenario'!AN60</f>
        <v>0</v>
      </c>
      <c r="AO54" s="186">
        <f>'Investment Scenario'!AO60</f>
        <v>0</v>
      </c>
      <c r="AP54" s="186">
        <f>'Investment Scenario'!AP60</f>
        <v>0</v>
      </c>
      <c r="AQ54" s="186">
        <f>'Investment Scenario'!AQ60</f>
        <v>0</v>
      </c>
      <c r="AR54" s="164"/>
    </row>
    <row r="55" spans="1:44" x14ac:dyDescent="0.25">
      <c r="A55" s="187" t="s">
        <v>110</v>
      </c>
      <c r="B55" s="164"/>
      <c r="C55" s="164"/>
      <c r="D55" s="175"/>
      <c r="E55" s="186">
        <f>'Investment Scenario'!E61</f>
        <v>0</v>
      </c>
      <c r="F55" s="186">
        <f>'Investment Scenario'!F61</f>
        <v>0</v>
      </c>
      <c r="G55" s="186">
        <f>'Investment Scenario'!G61</f>
        <v>0</v>
      </c>
      <c r="H55" s="186">
        <f>'Investment Scenario'!H61</f>
        <v>0</v>
      </c>
      <c r="I55" s="186">
        <f>'Investment Scenario'!I61</f>
        <v>0</v>
      </c>
      <c r="J55" s="186">
        <f>'Investment Scenario'!J61</f>
        <v>0</v>
      </c>
      <c r="K55" s="186">
        <f>'Investment Scenario'!K61</f>
        <v>0</v>
      </c>
      <c r="L55" s="186">
        <f>'Investment Scenario'!L61</f>
        <v>0</v>
      </c>
      <c r="M55" s="186">
        <f>'Investment Scenario'!M61</f>
        <v>0</v>
      </c>
      <c r="N55" s="186">
        <f>'Investment Scenario'!N61</f>
        <v>0</v>
      </c>
      <c r="O55" s="186">
        <f>'Investment Scenario'!O61</f>
        <v>0</v>
      </c>
      <c r="P55" s="186">
        <f>'Investment Scenario'!P61</f>
        <v>0</v>
      </c>
      <c r="Q55" s="186">
        <f>'Investment Scenario'!Q61</f>
        <v>0</v>
      </c>
      <c r="R55" s="186">
        <f>'Investment Scenario'!R61</f>
        <v>0</v>
      </c>
      <c r="S55" s="186">
        <f>'Investment Scenario'!S61</f>
        <v>0</v>
      </c>
      <c r="T55" s="186">
        <f>'Investment Scenario'!T61</f>
        <v>0</v>
      </c>
      <c r="U55" s="186">
        <f>'Investment Scenario'!U61</f>
        <v>0</v>
      </c>
      <c r="V55" s="186">
        <f>'Investment Scenario'!V61</f>
        <v>0</v>
      </c>
      <c r="W55" s="186">
        <f>'Investment Scenario'!W61</f>
        <v>0</v>
      </c>
      <c r="X55" s="186">
        <f>'Investment Scenario'!X61</f>
        <v>0</v>
      </c>
      <c r="Y55" s="186">
        <f>'Investment Scenario'!Y61</f>
        <v>0</v>
      </c>
      <c r="Z55" s="186">
        <f>'Investment Scenario'!Z61</f>
        <v>0</v>
      </c>
      <c r="AA55" s="186">
        <f>'Investment Scenario'!AA61</f>
        <v>0</v>
      </c>
      <c r="AB55" s="186">
        <f>'Investment Scenario'!AB61</f>
        <v>0</v>
      </c>
      <c r="AC55" s="186">
        <f>'Investment Scenario'!AC61</f>
        <v>0</v>
      </c>
      <c r="AD55" s="186">
        <f>'Investment Scenario'!AD61</f>
        <v>0</v>
      </c>
      <c r="AE55" s="186">
        <f>'Investment Scenario'!AE61</f>
        <v>0</v>
      </c>
      <c r="AF55" s="186">
        <f>'Investment Scenario'!AF61</f>
        <v>0</v>
      </c>
      <c r="AG55" s="186">
        <f>'Investment Scenario'!AG61</f>
        <v>0</v>
      </c>
      <c r="AH55" s="186">
        <f>'Investment Scenario'!AH61</f>
        <v>0</v>
      </c>
      <c r="AI55" s="186">
        <f>'Investment Scenario'!AI61</f>
        <v>0</v>
      </c>
      <c r="AJ55" s="186">
        <f>'Investment Scenario'!AJ61</f>
        <v>0</v>
      </c>
      <c r="AK55" s="186">
        <f>'Investment Scenario'!AK61</f>
        <v>0</v>
      </c>
      <c r="AL55" s="186">
        <f>'Investment Scenario'!AL61</f>
        <v>0</v>
      </c>
      <c r="AM55" s="186">
        <f>'Investment Scenario'!AM61</f>
        <v>0</v>
      </c>
      <c r="AN55" s="186">
        <f>'Investment Scenario'!AN61</f>
        <v>0</v>
      </c>
      <c r="AO55" s="186">
        <f>'Investment Scenario'!AO61</f>
        <v>0</v>
      </c>
      <c r="AP55" s="186">
        <f>'Investment Scenario'!AP61</f>
        <v>0</v>
      </c>
      <c r="AQ55" s="186">
        <f>'Investment Scenario'!AQ61</f>
        <v>0</v>
      </c>
      <c r="AR55" s="164"/>
    </row>
    <row r="56" spans="1:44" x14ac:dyDescent="0.25">
      <c r="A56" s="187" t="s">
        <v>120</v>
      </c>
      <c r="B56" s="164"/>
      <c r="C56" s="164"/>
      <c r="D56" s="175"/>
      <c r="E56" s="186" t="str">
        <f>'Investment Scenario'!E62</f>
        <v/>
      </c>
      <c r="F56" s="186" t="str">
        <f>'Investment Scenario'!F62</f>
        <v/>
      </c>
      <c r="G56" s="189" t="str">
        <f t="shared" ref="G56:AQ56" si="5">IFERROR(G54/G55,"")</f>
        <v/>
      </c>
      <c r="H56" s="189" t="str">
        <f t="shared" si="5"/>
        <v/>
      </c>
      <c r="I56" s="189" t="str">
        <f t="shared" si="5"/>
        <v/>
      </c>
      <c r="J56" s="189" t="str">
        <f t="shared" si="5"/>
        <v/>
      </c>
      <c r="K56" s="189" t="str">
        <f t="shared" si="5"/>
        <v/>
      </c>
      <c r="L56" s="189" t="str">
        <f t="shared" si="5"/>
        <v/>
      </c>
      <c r="M56" s="189" t="str">
        <f t="shared" si="5"/>
        <v/>
      </c>
      <c r="N56" s="189" t="str">
        <f t="shared" si="5"/>
        <v/>
      </c>
      <c r="O56" s="189" t="str">
        <f t="shared" si="5"/>
        <v/>
      </c>
      <c r="P56" s="189" t="str">
        <f t="shared" si="5"/>
        <v/>
      </c>
      <c r="Q56" s="189" t="str">
        <f t="shared" si="5"/>
        <v/>
      </c>
      <c r="R56" s="189" t="str">
        <f t="shared" si="5"/>
        <v/>
      </c>
      <c r="S56" s="189" t="str">
        <f t="shared" si="5"/>
        <v/>
      </c>
      <c r="T56" s="189" t="str">
        <f t="shared" si="5"/>
        <v/>
      </c>
      <c r="U56" s="189" t="str">
        <f t="shared" si="5"/>
        <v/>
      </c>
      <c r="V56" s="189" t="str">
        <f t="shared" si="5"/>
        <v/>
      </c>
      <c r="W56" s="189" t="str">
        <f t="shared" si="5"/>
        <v/>
      </c>
      <c r="X56" s="189" t="str">
        <f t="shared" si="5"/>
        <v/>
      </c>
      <c r="Y56" s="189" t="str">
        <f t="shared" si="5"/>
        <v/>
      </c>
      <c r="Z56" s="189" t="str">
        <f t="shared" si="5"/>
        <v/>
      </c>
      <c r="AA56" s="189" t="str">
        <f t="shared" si="5"/>
        <v/>
      </c>
      <c r="AB56" s="189" t="str">
        <f t="shared" si="5"/>
        <v/>
      </c>
      <c r="AC56" s="189" t="str">
        <f t="shared" si="5"/>
        <v/>
      </c>
      <c r="AD56" s="189" t="str">
        <f t="shared" si="5"/>
        <v/>
      </c>
      <c r="AE56" s="189" t="str">
        <f t="shared" si="5"/>
        <v/>
      </c>
      <c r="AF56" s="189" t="str">
        <f t="shared" si="5"/>
        <v/>
      </c>
      <c r="AG56" s="189" t="str">
        <f t="shared" si="5"/>
        <v/>
      </c>
      <c r="AH56" s="189" t="str">
        <f t="shared" si="5"/>
        <v/>
      </c>
      <c r="AI56" s="189" t="str">
        <f t="shared" si="5"/>
        <v/>
      </c>
      <c r="AJ56" s="189" t="str">
        <f t="shared" si="5"/>
        <v/>
      </c>
      <c r="AK56" s="189" t="str">
        <f t="shared" si="5"/>
        <v/>
      </c>
      <c r="AL56" s="189" t="str">
        <f t="shared" si="5"/>
        <v/>
      </c>
      <c r="AM56" s="189" t="str">
        <f t="shared" si="5"/>
        <v/>
      </c>
      <c r="AN56" s="189" t="str">
        <f t="shared" si="5"/>
        <v/>
      </c>
      <c r="AO56" s="189" t="str">
        <f t="shared" si="5"/>
        <v/>
      </c>
      <c r="AP56" s="189" t="str">
        <f t="shared" si="5"/>
        <v/>
      </c>
      <c r="AQ56" s="189" t="str">
        <f t="shared" si="5"/>
        <v/>
      </c>
      <c r="AR56" s="164"/>
    </row>
    <row r="57" spans="1:44" x14ac:dyDescent="0.25">
      <c r="A57" s="190" t="s">
        <v>101</v>
      </c>
      <c r="B57" s="167">
        <f>'Investment Scenario'!B63</f>
        <v>0</v>
      </c>
      <c r="C57" s="185">
        <f>'Investment Scenario'!C63</f>
        <v>0</v>
      </c>
      <c r="D57" s="175"/>
      <c r="E57" s="186">
        <f>'Investment Scenario'!E63</f>
        <v>0</v>
      </c>
      <c r="F57" s="186">
        <f>'Investment Scenario'!F63</f>
        <v>0</v>
      </c>
      <c r="G57" s="186">
        <f>'Investment Scenario'!G63</f>
        <v>0</v>
      </c>
      <c r="H57" s="186">
        <f>'Investment Scenario'!H63</f>
        <v>0</v>
      </c>
      <c r="I57" s="186">
        <f>'Investment Scenario'!I63</f>
        <v>0</v>
      </c>
      <c r="J57" s="186">
        <f>'Investment Scenario'!J63</f>
        <v>0</v>
      </c>
      <c r="K57" s="186">
        <f>'Investment Scenario'!K63</f>
        <v>0</v>
      </c>
      <c r="L57" s="186">
        <f>'Investment Scenario'!L63</f>
        <v>0</v>
      </c>
      <c r="M57" s="186">
        <f>'Investment Scenario'!M63</f>
        <v>0</v>
      </c>
      <c r="N57" s="186">
        <f>'Investment Scenario'!N63</f>
        <v>0</v>
      </c>
      <c r="O57" s="186">
        <f>'Investment Scenario'!O63</f>
        <v>0</v>
      </c>
      <c r="P57" s="186">
        <f>'Investment Scenario'!P63</f>
        <v>0</v>
      </c>
      <c r="Q57" s="186">
        <f>'Investment Scenario'!Q63</f>
        <v>0</v>
      </c>
      <c r="R57" s="186">
        <f>'Investment Scenario'!R63</f>
        <v>0</v>
      </c>
      <c r="S57" s="186">
        <f>'Investment Scenario'!S63</f>
        <v>0</v>
      </c>
      <c r="T57" s="186">
        <f>'Investment Scenario'!T63</f>
        <v>0</v>
      </c>
      <c r="U57" s="186">
        <f>'Investment Scenario'!U63</f>
        <v>0</v>
      </c>
      <c r="V57" s="186">
        <f>'Investment Scenario'!V63</f>
        <v>0</v>
      </c>
      <c r="W57" s="186">
        <f>'Investment Scenario'!W63</f>
        <v>0</v>
      </c>
      <c r="X57" s="186">
        <f>'Investment Scenario'!X63</f>
        <v>0</v>
      </c>
      <c r="Y57" s="186">
        <f>'Investment Scenario'!Y63</f>
        <v>0</v>
      </c>
      <c r="Z57" s="186">
        <f>'Investment Scenario'!Z63</f>
        <v>0</v>
      </c>
      <c r="AA57" s="186">
        <f>'Investment Scenario'!AA63</f>
        <v>0</v>
      </c>
      <c r="AB57" s="186">
        <f>'Investment Scenario'!AB63</f>
        <v>0</v>
      </c>
      <c r="AC57" s="186">
        <f>'Investment Scenario'!AC63</f>
        <v>0</v>
      </c>
      <c r="AD57" s="186">
        <f>'Investment Scenario'!AD63</f>
        <v>0</v>
      </c>
      <c r="AE57" s="186">
        <f>'Investment Scenario'!AE63</f>
        <v>0</v>
      </c>
      <c r="AF57" s="186">
        <f>'Investment Scenario'!AF63</f>
        <v>0</v>
      </c>
      <c r="AG57" s="186">
        <f>'Investment Scenario'!AG63</f>
        <v>0</v>
      </c>
      <c r="AH57" s="186">
        <f>'Investment Scenario'!AH63</f>
        <v>0</v>
      </c>
      <c r="AI57" s="186">
        <f>'Investment Scenario'!AI63</f>
        <v>0</v>
      </c>
      <c r="AJ57" s="186">
        <f>'Investment Scenario'!AJ63</f>
        <v>0</v>
      </c>
      <c r="AK57" s="186">
        <f>'Investment Scenario'!AK63</f>
        <v>0</v>
      </c>
      <c r="AL57" s="186">
        <f>'Investment Scenario'!AL63</f>
        <v>0</v>
      </c>
      <c r="AM57" s="186">
        <f>'Investment Scenario'!AM63</f>
        <v>0</v>
      </c>
      <c r="AN57" s="186">
        <f>'Investment Scenario'!AN63</f>
        <v>0</v>
      </c>
      <c r="AO57" s="186">
        <f>'Investment Scenario'!AO63</f>
        <v>0</v>
      </c>
      <c r="AP57" s="186">
        <f>'Investment Scenario'!AP63</f>
        <v>0</v>
      </c>
      <c r="AQ57" s="186">
        <f>'Investment Scenario'!AQ63</f>
        <v>0</v>
      </c>
      <c r="AR57" s="164"/>
    </row>
    <row r="58" spans="1:44" x14ac:dyDescent="0.25">
      <c r="A58" s="187" t="s">
        <v>111</v>
      </c>
      <c r="B58" s="188"/>
      <c r="C58" s="164"/>
      <c r="D58" s="175"/>
      <c r="E58" s="186">
        <f>'Investment Scenario'!E64</f>
        <v>0</v>
      </c>
      <c r="F58" s="186">
        <f>'Investment Scenario'!F64</f>
        <v>0</v>
      </c>
      <c r="G58" s="186">
        <f>'Investment Scenario'!G64</f>
        <v>0</v>
      </c>
      <c r="H58" s="186">
        <f>'Investment Scenario'!H64</f>
        <v>0</v>
      </c>
      <c r="I58" s="186">
        <f>'Investment Scenario'!I64</f>
        <v>0</v>
      </c>
      <c r="J58" s="186">
        <f>'Investment Scenario'!J64</f>
        <v>0</v>
      </c>
      <c r="K58" s="186">
        <f>'Investment Scenario'!K64</f>
        <v>0</v>
      </c>
      <c r="L58" s="186">
        <f>'Investment Scenario'!L64</f>
        <v>0</v>
      </c>
      <c r="M58" s="186">
        <f>'Investment Scenario'!M64</f>
        <v>0</v>
      </c>
      <c r="N58" s="186">
        <f>'Investment Scenario'!N64</f>
        <v>0</v>
      </c>
      <c r="O58" s="186">
        <f>'Investment Scenario'!O64</f>
        <v>0</v>
      </c>
      <c r="P58" s="186">
        <f>'Investment Scenario'!P64</f>
        <v>0</v>
      </c>
      <c r="Q58" s="186">
        <f>'Investment Scenario'!Q64</f>
        <v>0</v>
      </c>
      <c r="R58" s="186">
        <f>'Investment Scenario'!R64</f>
        <v>0</v>
      </c>
      <c r="S58" s="186">
        <f>'Investment Scenario'!S64</f>
        <v>0</v>
      </c>
      <c r="T58" s="186">
        <f>'Investment Scenario'!T64</f>
        <v>0</v>
      </c>
      <c r="U58" s="186">
        <f>'Investment Scenario'!U64</f>
        <v>0</v>
      </c>
      <c r="V58" s="186">
        <f>'Investment Scenario'!V64</f>
        <v>0</v>
      </c>
      <c r="W58" s="186">
        <f>'Investment Scenario'!W64</f>
        <v>0</v>
      </c>
      <c r="X58" s="186">
        <f>'Investment Scenario'!X64</f>
        <v>0</v>
      </c>
      <c r="Y58" s="186">
        <f>'Investment Scenario'!Y64</f>
        <v>0</v>
      </c>
      <c r="Z58" s="186">
        <f>'Investment Scenario'!Z64</f>
        <v>0</v>
      </c>
      <c r="AA58" s="186">
        <f>'Investment Scenario'!AA64</f>
        <v>0</v>
      </c>
      <c r="AB58" s="186">
        <f>'Investment Scenario'!AB64</f>
        <v>0</v>
      </c>
      <c r="AC58" s="186">
        <f>'Investment Scenario'!AC64</f>
        <v>0</v>
      </c>
      <c r="AD58" s="186">
        <f>'Investment Scenario'!AD64</f>
        <v>0</v>
      </c>
      <c r="AE58" s="186">
        <f>'Investment Scenario'!AE64</f>
        <v>0</v>
      </c>
      <c r="AF58" s="186">
        <f>'Investment Scenario'!AF64</f>
        <v>0</v>
      </c>
      <c r="AG58" s="186">
        <f>'Investment Scenario'!AG64</f>
        <v>0</v>
      </c>
      <c r="AH58" s="186">
        <f>'Investment Scenario'!AH64</f>
        <v>0</v>
      </c>
      <c r="AI58" s="186">
        <f>'Investment Scenario'!AI64</f>
        <v>0</v>
      </c>
      <c r="AJ58" s="186">
        <f>'Investment Scenario'!AJ64</f>
        <v>0</v>
      </c>
      <c r="AK58" s="186">
        <f>'Investment Scenario'!AK64</f>
        <v>0</v>
      </c>
      <c r="AL58" s="186">
        <f>'Investment Scenario'!AL64</f>
        <v>0</v>
      </c>
      <c r="AM58" s="186">
        <f>'Investment Scenario'!AM64</f>
        <v>0</v>
      </c>
      <c r="AN58" s="186">
        <f>'Investment Scenario'!AN64</f>
        <v>0</v>
      </c>
      <c r="AO58" s="186">
        <f>'Investment Scenario'!AO64</f>
        <v>0</v>
      </c>
      <c r="AP58" s="186">
        <f>'Investment Scenario'!AP64</f>
        <v>0</v>
      </c>
      <c r="AQ58" s="186">
        <f>'Investment Scenario'!AQ64</f>
        <v>0</v>
      </c>
      <c r="AR58" s="164"/>
    </row>
    <row r="59" spans="1:44" x14ac:dyDescent="0.25">
      <c r="A59" s="187" t="s">
        <v>121</v>
      </c>
      <c r="B59" s="188"/>
      <c r="C59" s="164"/>
      <c r="D59" s="175"/>
      <c r="E59" s="186" t="str">
        <f>'Investment Scenario'!E65</f>
        <v/>
      </c>
      <c r="F59" s="186" t="str">
        <f>'Investment Scenario'!F65</f>
        <v/>
      </c>
      <c r="G59" s="189" t="str">
        <f t="shared" ref="G59:AQ59" si="6">IFERROR(G57/G58,"")</f>
        <v/>
      </c>
      <c r="H59" s="189" t="str">
        <f t="shared" si="6"/>
        <v/>
      </c>
      <c r="I59" s="189" t="str">
        <f t="shared" si="6"/>
        <v/>
      </c>
      <c r="J59" s="189" t="str">
        <f t="shared" si="6"/>
        <v/>
      </c>
      <c r="K59" s="189" t="str">
        <f t="shared" si="6"/>
        <v/>
      </c>
      <c r="L59" s="189" t="str">
        <f t="shared" si="6"/>
        <v/>
      </c>
      <c r="M59" s="189" t="str">
        <f t="shared" si="6"/>
        <v/>
      </c>
      <c r="N59" s="189" t="str">
        <f t="shared" si="6"/>
        <v/>
      </c>
      <c r="O59" s="189" t="str">
        <f t="shared" si="6"/>
        <v/>
      </c>
      <c r="P59" s="189" t="str">
        <f t="shared" si="6"/>
        <v/>
      </c>
      <c r="Q59" s="189" t="str">
        <f t="shared" si="6"/>
        <v/>
      </c>
      <c r="R59" s="189" t="str">
        <f t="shared" si="6"/>
        <v/>
      </c>
      <c r="S59" s="189" t="str">
        <f t="shared" si="6"/>
        <v/>
      </c>
      <c r="T59" s="189" t="str">
        <f t="shared" si="6"/>
        <v/>
      </c>
      <c r="U59" s="189" t="str">
        <f t="shared" si="6"/>
        <v/>
      </c>
      <c r="V59" s="189" t="str">
        <f t="shared" si="6"/>
        <v/>
      </c>
      <c r="W59" s="189" t="str">
        <f t="shared" si="6"/>
        <v/>
      </c>
      <c r="X59" s="189" t="str">
        <f t="shared" si="6"/>
        <v/>
      </c>
      <c r="Y59" s="189" t="str">
        <f t="shared" si="6"/>
        <v/>
      </c>
      <c r="Z59" s="189" t="str">
        <f t="shared" si="6"/>
        <v/>
      </c>
      <c r="AA59" s="189" t="str">
        <f t="shared" si="6"/>
        <v/>
      </c>
      <c r="AB59" s="189" t="str">
        <f t="shared" si="6"/>
        <v/>
      </c>
      <c r="AC59" s="189" t="str">
        <f t="shared" si="6"/>
        <v/>
      </c>
      <c r="AD59" s="189" t="str">
        <f t="shared" si="6"/>
        <v/>
      </c>
      <c r="AE59" s="189" t="str">
        <f t="shared" si="6"/>
        <v/>
      </c>
      <c r="AF59" s="189" t="str">
        <f t="shared" si="6"/>
        <v/>
      </c>
      <c r="AG59" s="189" t="str">
        <f t="shared" si="6"/>
        <v/>
      </c>
      <c r="AH59" s="189" t="str">
        <f t="shared" si="6"/>
        <v/>
      </c>
      <c r="AI59" s="189" t="str">
        <f t="shared" si="6"/>
        <v/>
      </c>
      <c r="AJ59" s="189" t="str">
        <f t="shared" si="6"/>
        <v/>
      </c>
      <c r="AK59" s="189" t="str">
        <f t="shared" si="6"/>
        <v/>
      </c>
      <c r="AL59" s="189" t="str">
        <f t="shared" si="6"/>
        <v/>
      </c>
      <c r="AM59" s="189" t="str">
        <f t="shared" si="6"/>
        <v/>
      </c>
      <c r="AN59" s="189" t="str">
        <f t="shared" si="6"/>
        <v/>
      </c>
      <c r="AO59" s="189" t="str">
        <f t="shared" si="6"/>
        <v/>
      </c>
      <c r="AP59" s="189" t="str">
        <f t="shared" si="6"/>
        <v/>
      </c>
      <c r="AQ59" s="189" t="str">
        <f t="shared" si="6"/>
        <v/>
      </c>
      <c r="AR59" s="164"/>
    </row>
    <row r="60" spans="1:44" x14ac:dyDescent="0.25">
      <c r="A60" s="190" t="s">
        <v>102</v>
      </c>
      <c r="B60" s="167">
        <f>'Investment Scenario'!B66</f>
        <v>0</v>
      </c>
      <c r="C60" s="185">
        <f>'Investment Scenario'!C66</f>
        <v>0</v>
      </c>
      <c r="D60" s="175"/>
      <c r="E60" s="186">
        <f>'Investment Scenario'!E66</f>
        <v>0</v>
      </c>
      <c r="F60" s="186">
        <f>'Investment Scenario'!F66</f>
        <v>0</v>
      </c>
      <c r="G60" s="186">
        <f>'Investment Scenario'!G66</f>
        <v>0</v>
      </c>
      <c r="H60" s="186">
        <f>'Investment Scenario'!H66</f>
        <v>0</v>
      </c>
      <c r="I60" s="186">
        <f>'Investment Scenario'!I66</f>
        <v>0</v>
      </c>
      <c r="J60" s="186">
        <f>'Investment Scenario'!J66</f>
        <v>0</v>
      </c>
      <c r="K60" s="186">
        <f>'Investment Scenario'!K66</f>
        <v>0</v>
      </c>
      <c r="L60" s="186">
        <f>'Investment Scenario'!L66</f>
        <v>0</v>
      </c>
      <c r="M60" s="186">
        <f>'Investment Scenario'!M66</f>
        <v>0</v>
      </c>
      <c r="N60" s="186">
        <f>'Investment Scenario'!N66</f>
        <v>0</v>
      </c>
      <c r="O60" s="186">
        <f>'Investment Scenario'!O66</f>
        <v>0</v>
      </c>
      <c r="P60" s="186">
        <f>'Investment Scenario'!P66</f>
        <v>0</v>
      </c>
      <c r="Q60" s="186">
        <f>'Investment Scenario'!Q66</f>
        <v>0</v>
      </c>
      <c r="R60" s="186">
        <f>'Investment Scenario'!R66</f>
        <v>0</v>
      </c>
      <c r="S60" s="186">
        <f>'Investment Scenario'!S66</f>
        <v>0</v>
      </c>
      <c r="T60" s="186">
        <f>'Investment Scenario'!T66</f>
        <v>0</v>
      </c>
      <c r="U60" s="186">
        <f>'Investment Scenario'!U66</f>
        <v>0</v>
      </c>
      <c r="V60" s="186">
        <f>'Investment Scenario'!V66</f>
        <v>0</v>
      </c>
      <c r="W60" s="186">
        <f>'Investment Scenario'!W66</f>
        <v>0</v>
      </c>
      <c r="X60" s="186">
        <f>'Investment Scenario'!X66</f>
        <v>0</v>
      </c>
      <c r="Y60" s="186">
        <f>'Investment Scenario'!Y66</f>
        <v>0</v>
      </c>
      <c r="Z60" s="186">
        <f>'Investment Scenario'!Z66</f>
        <v>0</v>
      </c>
      <c r="AA60" s="186">
        <f>'Investment Scenario'!AA66</f>
        <v>0</v>
      </c>
      <c r="AB60" s="186">
        <f>'Investment Scenario'!AB66</f>
        <v>0</v>
      </c>
      <c r="AC60" s="186">
        <f>'Investment Scenario'!AC66</f>
        <v>0</v>
      </c>
      <c r="AD60" s="186">
        <f>'Investment Scenario'!AD66</f>
        <v>0</v>
      </c>
      <c r="AE60" s="186">
        <f>'Investment Scenario'!AE66</f>
        <v>0</v>
      </c>
      <c r="AF60" s="186">
        <f>'Investment Scenario'!AF66</f>
        <v>0</v>
      </c>
      <c r="AG60" s="186">
        <f>'Investment Scenario'!AG66</f>
        <v>0</v>
      </c>
      <c r="AH60" s="186">
        <f>'Investment Scenario'!AH66</f>
        <v>0</v>
      </c>
      <c r="AI60" s="186">
        <f>'Investment Scenario'!AI66</f>
        <v>0</v>
      </c>
      <c r="AJ60" s="186">
        <f>'Investment Scenario'!AJ66</f>
        <v>0</v>
      </c>
      <c r="AK60" s="186">
        <f>'Investment Scenario'!AK66</f>
        <v>0</v>
      </c>
      <c r="AL60" s="186">
        <f>'Investment Scenario'!AL66</f>
        <v>0</v>
      </c>
      <c r="AM60" s="186">
        <f>'Investment Scenario'!AM66</f>
        <v>0</v>
      </c>
      <c r="AN60" s="186">
        <f>'Investment Scenario'!AN66</f>
        <v>0</v>
      </c>
      <c r="AO60" s="186">
        <f>'Investment Scenario'!AO66</f>
        <v>0</v>
      </c>
      <c r="AP60" s="186">
        <f>'Investment Scenario'!AP66</f>
        <v>0</v>
      </c>
      <c r="AQ60" s="186">
        <f>'Investment Scenario'!AQ66</f>
        <v>0</v>
      </c>
      <c r="AR60" s="164"/>
    </row>
    <row r="61" spans="1:44" x14ac:dyDescent="0.25">
      <c r="A61" s="187" t="s">
        <v>112</v>
      </c>
      <c r="B61" s="188"/>
      <c r="C61" s="164"/>
      <c r="D61" s="175"/>
      <c r="E61" s="186">
        <f>'Investment Scenario'!E67</f>
        <v>0</v>
      </c>
      <c r="F61" s="186">
        <f>'Investment Scenario'!F67</f>
        <v>0</v>
      </c>
      <c r="G61" s="186">
        <f>'Investment Scenario'!G67</f>
        <v>0</v>
      </c>
      <c r="H61" s="186">
        <f>'Investment Scenario'!H67</f>
        <v>0</v>
      </c>
      <c r="I61" s="186">
        <f>'Investment Scenario'!I67</f>
        <v>0</v>
      </c>
      <c r="J61" s="186">
        <f>'Investment Scenario'!J67</f>
        <v>0</v>
      </c>
      <c r="K61" s="186">
        <f>'Investment Scenario'!K67</f>
        <v>0</v>
      </c>
      <c r="L61" s="186">
        <f>'Investment Scenario'!L67</f>
        <v>0</v>
      </c>
      <c r="M61" s="186">
        <f>'Investment Scenario'!M67</f>
        <v>0</v>
      </c>
      <c r="N61" s="186">
        <f>'Investment Scenario'!N67</f>
        <v>0</v>
      </c>
      <c r="O61" s="186">
        <f>'Investment Scenario'!O67</f>
        <v>0</v>
      </c>
      <c r="P61" s="186">
        <f>'Investment Scenario'!P67</f>
        <v>0</v>
      </c>
      <c r="Q61" s="186">
        <f>'Investment Scenario'!Q67</f>
        <v>0</v>
      </c>
      <c r="R61" s="186">
        <f>'Investment Scenario'!R67</f>
        <v>0</v>
      </c>
      <c r="S61" s="186">
        <f>'Investment Scenario'!S67</f>
        <v>0</v>
      </c>
      <c r="T61" s="186">
        <f>'Investment Scenario'!T67</f>
        <v>0</v>
      </c>
      <c r="U61" s="186">
        <f>'Investment Scenario'!U67</f>
        <v>0</v>
      </c>
      <c r="V61" s="186">
        <f>'Investment Scenario'!V67</f>
        <v>0</v>
      </c>
      <c r="W61" s="186">
        <f>'Investment Scenario'!W67</f>
        <v>0</v>
      </c>
      <c r="X61" s="186">
        <f>'Investment Scenario'!X67</f>
        <v>0</v>
      </c>
      <c r="Y61" s="186">
        <f>'Investment Scenario'!Y67</f>
        <v>0</v>
      </c>
      <c r="Z61" s="186">
        <f>'Investment Scenario'!Z67</f>
        <v>0</v>
      </c>
      <c r="AA61" s="186">
        <f>'Investment Scenario'!AA67</f>
        <v>0</v>
      </c>
      <c r="AB61" s="186">
        <f>'Investment Scenario'!AB67</f>
        <v>0</v>
      </c>
      <c r="AC61" s="186">
        <f>'Investment Scenario'!AC67</f>
        <v>0</v>
      </c>
      <c r="AD61" s="186">
        <f>'Investment Scenario'!AD67</f>
        <v>0</v>
      </c>
      <c r="AE61" s="186">
        <f>'Investment Scenario'!AE67</f>
        <v>0</v>
      </c>
      <c r="AF61" s="186">
        <f>'Investment Scenario'!AF67</f>
        <v>0</v>
      </c>
      <c r="AG61" s="186">
        <f>'Investment Scenario'!AG67</f>
        <v>0</v>
      </c>
      <c r="AH61" s="186">
        <f>'Investment Scenario'!AH67</f>
        <v>0</v>
      </c>
      <c r="AI61" s="186">
        <f>'Investment Scenario'!AI67</f>
        <v>0</v>
      </c>
      <c r="AJ61" s="186">
        <f>'Investment Scenario'!AJ67</f>
        <v>0</v>
      </c>
      <c r="AK61" s="186">
        <f>'Investment Scenario'!AK67</f>
        <v>0</v>
      </c>
      <c r="AL61" s="186">
        <f>'Investment Scenario'!AL67</f>
        <v>0</v>
      </c>
      <c r="AM61" s="186">
        <f>'Investment Scenario'!AM67</f>
        <v>0</v>
      </c>
      <c r="AN61" s="186">
        <f>'Investment Scenario'!AN67</f>
        <v>0</v>
      </c>
      <c r="AO61" s="186">
        <f>'Investment Scenario'!AO67</f>
        <v>0</v>
      </c>
      <c r="AP61" s="186">
        <f>'Investment Scenario'!AP67</f>
        <v>0</v>
      </c>
      <c r="AQ61" s="186">
        <f>'Investment Scenario'!AQ67</f>
        <v>0</v>
      </c>
      <c r="AR61" s="164"/>
    </row>
    <row r="62" spans="1:44" x14ac:dyDescent="0.25">
      <c r="A62" s="187" t="s">
        <v>122</v>
      </c>
      <c r="B62" s="188"/>
      <c r="C62" s="164"/>
      <c r="D62" s="175"/>
      <c r="E62" s="186" t="str">
        <f>'Investment Scenario'!E68</f>
        <v/>
      </c>
      <c r="F62" s="186" t="str">
        <f>'Investment Scenario'!F68</f>
        <v/>
      </c>
      <c r="G62" s="189" t="str">
        <f t="shared" ref="G62:AQ62" si="7">IFERROR(G60/G61,"")</f>
        <v/>
      </c>
      <c r="H62" s="189" t="str">
        <f t="shared" si="7"/>
        <v/>
      </c>
      <c r="I62" s="189" t="str">
        <f t="shared" si="7"/>
        <v/>
      </c>
      <c r="J62" s="189" t="str">
        <f t="shared" si="7"/>
        <v/>
      </c>
      <c r="K62" s="189" t="str">
        <f t="shared" si="7"/>
        <v/>
      </c>
      <c r="L62" s="189" t="str">
        <f t="shared" si="7"/>
        <v/>
      </c>
      <c r="M62" s="189" t="str">
        <f t="shared" si="7"/>
        <v/>
      </c>
      <c r="N62" s="189" t="str">
        <f t="shared" si="7"/>
        <v/>
      </c>
      <c r="O62" s="189" t="str">
        <f t="shared" si="7"/>
        <v/>
      </c>
      <c r="P62" s="189" t="str">
        <f t="shared" si="7"/>
        <v/>
      </c>
      <c r="Q62" s="189" t="str">
        <f t="shared" si="7"/>
        <v/>
      </c>
      <c r="R62" s="189" t="str">
        <f t="shared" si="7"/>
        <v/>
      </c>
      <c r="S62" s="189" t="str">
        <f t="shared" si="7"/>
        <v/>
      </c>
      <c r="T62" s="189" t="str">
        <f t="shared" si="7"/>
        <v/>
      </c>
      <c r="U62" s="189" t="str">
        <f t="shared" si="7"/>
        <v/>
      </c>
      <c r="V62" s="189" t="str">
        <f t="shared" si="7"/>
        <v/>
      </c>
      <c r="W62" s="189" t="str">
        <f t="shared" si="7"/>
        <v/>
      </c>
      <c r="X62" s="189" t="str">
        <f t="shared" si="7"/>
        <v/>
      </c>
      <c r="Y62" s="189" t="str">
        <f t="shared" si="7"/>
        <v/>
      </c>
      <c r="Z62" s="189" t="str">
        <f t="shared" si="7"/>
        <v/>
      </c>
      <c r="AA62" s="189" t="str">
        <f t="shared" si="7"/>
        <v/>
      </c>
      <c r="AB62" s="189" t="str">
        <f t="shared" si="7"/>
        <v/>
      </c>
      <c r="AC62" s="189" t="str">
        <f t="shared" si="7"/>
        <v/>
      </c>
      <c r="AD62" s="189" t="str">
        <f t="shared" si="7"/>
        <v/>
      </c>
      <c r="AE62" s="189" t="str">
        <f t="shared" si="7"/>
        <v/>
      </c>
      <c r="AF62" s="189" t="str">
        <f t="shared" si="7"/>
        <v/>
      </c>
      <c r="AG62" s="189" t="str">
        <f t="shared" si="7"/>
        <v/>
      </c>
      <c r="AH62" s="189" t="str">
        <f t="shared" si="7"/>
        <v/>
      </c>
      <c r="AI62" s="189" t="str">
        <f t="shared" si="7"/>
        <v/>
      </c>
      <c r="AJ62" s="189" t="str">
        <f t="shared" si="7"/>
        <v/>
      </c>
      <c r="AK62" s="189" t="str">
        <f t="shared" si="7"/>
        <v/>
      </c>
      <c r="AL62" s="189" t="str">
        <f t="shared" si="7"/>
        <v/>
      </c>
      <c r="AM62" s="189" t="str">
        <f t="shared" si="7"/>
        <v/>
      </c>
      <c r="AN62" s="189" t="str">
        <f t="shared" si="7"/>
        <v/>
      </c>
      <c r="AO62" s="189" t="str">
        <f t="shared" si="7"/>
        <v/>
      </c>
      <c r="AP62" s="189" t="str">
        <f t="shared" si="7"/>
        <v/>
      </c>
      <c r="AQ62" s="189" t="str">
        <f t="shared" si="7"/>
        <v/>
      </c>
      <c r="AR62" s="164"/>
    </row>
    <row r="63" spans="1:44" x14ac:dyDescent="0.25">
      <c r="A63" s="190" t="s">
        <v>103</v>
      </c>
      <c r="B63" s="167">
        <f>'Investment Scenario'!B69</f>
        <v>0</v>
      </c>
      <c r="C63" s="185">
        <f>'Investment Scenario'!C69</f>
        <v>0</v>
      </c>
      <c r="D63" s="175"/>
      <c r="E63" s="186">
        <f>'Investment Scenario'!E69</f>
        <v>0</v>
      </c>
      <c r="F63" s="186">
        <f>'Investment Scenario'!F69</f>
        <v>0</v>
      </c>
      <c r="G63" s="186">
        <f>'Investment Scenario'!G69</f>
        <v>0</v>
      </c>
      <c r="H63" s="186">
        <f>'Investment Scenario'!H69</f>
        <v>0</v>
      </c>
      <c r="I63" s="186">
        <f>'Investment Scenario'!I69</f>
        <v>0</v>
      </c>
      <c r="J63" s="186">
        <f>'Investment Scenario'!J69</f>
        <v>0</v>
      </c>
      <c r="K63" s="186">
        <f>'Investment Scenario'!K69</f>
        <v>0</v>
      </c>
      <c r="L63" s="186">
        <f>'Investment Scenario'!L69</f>
        <v>0</v>
      </c>
      <c r="M63" s="186">
        <f>'Investment Scenario'!M69</f>
        <v>0</v>
      </c>
      <c r="N63" s="186">
        <f>'Investment Scenario'!N69</f>
        <v>0</v>
      </c>
      <c r="O63" s="186">
        <f>'Investment Scenario'!O69</f>
        <v>0</v>
      </c>
      <c r="P63" s="186">
        <f>'Investment Scenario'!P69</f>
        <v>0</v>
      </c>
      <c r="Q63" s="186">
        <f>'Investment Scenario'!Q69</f>
        <v>0</v>
      </c>
      <c r="R63" s="186">
        <f>'Investment Scenario'!R69</f>
        <v>0</v>
      </c>
      <c r="S63" s="186">
        <f>'Investment Scenario'!S69</f>
        <v>0</v>
      </c>
      <c r="T63" s="186">
        <f>'Investment Scenario'!T69</f>
        <v>0</v>
      </c>
      <c r="U63" s="186">
        <f>'Investment Scenario'!U69</f>
        <v>0</v>
      </c>
      <c r="V63" s="186">
        <f>'Investment Scenario'!V69</f>
        <v>0</v>
      </c>
      <c r="W63" s="186">
        <f>'Investment Scenario'!W69</f>
        <v>0</v>
      </c>
      <c r="X63" s="186">
        <f>'Investment Scenario'!X69</f>
        <v>0</v>
      </c>
      <c r="Y63" s="186">
        <f>'Investment Scenario'!Y69</f>
        <v>0</v>
      </c>
      <c r="Z63" s="186">
        <f>'Investment Scenario'!Z69</f>
        <v>0</v>
      </c>
      <c r="AA63" s="186">
        <f>'Investment Scenario'!AA69</f>
        <v>0</v>
      </c>
      <c r="AB63" s="186">
        <f>'Investment Scenario'!AB69</f>
        <v>0</v>
      </c>
      <c r="AC63" s="186">
        <f>'Investment Scenario'!AC69</f>
        <v>0</v>
      </c>
      <c r="AD63" s="186">
        <f>'Investment Scenario'!AD69</f>
        <v>0</v>
      </c>
      <c r="AE63" s="186">
        <f>'Investment Scenario'!AE69</f>
        <v>0</v>
      </c>
      <c r="AF63" s="186">
        <f>'Investment Scenario'!AF69</f>
        <v>0</v>
      </c>
      <c r="AG63" s="186">
        <f>'Investment Scenario'!AG69</f>
        <v>0</v>
      </c>
      <c r="AH63" s="186">
        <f>'Investment Scenario'!AH69</f>
        <v>0</v>
      </c>
      <c r="AI63" s="186">
        <f>'Investment Scenario'!AI69</f>
        <v>0</v>
      </c>
      <c r="AJ63" s="186">
        <f>'Investment Scenario'!AJ69</f>
        <v>0</v>
      </c>
      <c r="AK63" s="186">
        <f>'Investment Scenario'!AK69</f>
        <v>0</v>
      </c>
      <c r="AL63" s="186">
        <f>'Investment Scenario'!AL69</f>
        <v>0</v>
      </c>
      <c r="AM63" s="186">
        <f>'Investment Scenario'!AM69</f>
        <v>0</v>
      </c>
      <c r="AN63" s="186">
        <f>'Investment Scenario'!AN69</f>
        <v>0</v>
      </c>
      <c r="AO63" s="186">
        <f>'Investment Scenario'!AO69</f>
        <v>0</v>
      </c>
      <c r="AP63" s="186">
        <f>'Investment Scenario'!AP69</f>
        <v>0</v>
      </c>
      <c r="AQ63" s="186">
        <f>'Investment Scenario'!AQ69</f>
        <v>0</v>
      </c>
      <c r="AR63" s="164"/>
    </row>
    <row r="64" spans="1:44" x14ac:dyDescent="0.25">
      <c r="A64" s="187" t="s">
        <v>113</v>
      </c>
      <c r="B64" s="188"/>
      <c r="C64" s="164"/>
      <c r="D64" s="175"/>
      <c r="E64" s="186">
        <f>'Investment Scenario'!E70</f>
        <v>0</v>
      </c>
      <c r="F64" s="186">
        <f>'Investment Scenario'!F70</f>
        <v>0</v>
      </c>
      <c r="G64" s="186">
        <f>'Investment Scenario'!G70</f>
        <v>0</v>
      </c>
      <c r="H64" s="186">
        <f>'Investment Scenario'!H70</f>
        <v>0</v>
      </c>
      <c r="I64" s="186">
        <f>'Investment Scenario'!I70</f>
        <v>0</v>
      </c>
      <c r="J64" s="186">
        <f>'Investment Scenario'!J70</f>
        <v>0</v>
      </c>
      <c r="K64" s="186">
        <f>'Investment Scenario'!K70</f>
        <v>0</v>
      </c>
      <c r="L64" s="186">
        <f>'Investment Scenario'!L70</f>
        <v>0</v>
      </c>
      <c r="M64" s="186">
        <f>'Investment Scenario'!M70</f>
        <v>0</v>
      </c>
      <c r="N64" s="186">
        <f>'Investment Scenario'!N70</f>
        <v>0</v>
      </c>
      <c r="O64" s="186">
        <f>'Investment Scenario'!O70</f>
        <v>0</v>
      </c>
      <c r="P64" s="186">
        <f>'Investment Scenario'!P70</f>
        <v>0</v>
      </c>
      <c r="Q64" s="186">
        <f>'Investment Scenario'!Q70</f>
        <v>0</v>
      </c>
      <c r="R64" s="186">
        <f>'Investment Scenario'!R70</f>
        <v>0</v>
      </c>
      <c r="S64" s="186">
        <f>'Investment Scenario'!S70</f>
        <v>0</v>
      </c>
      <c r="T64" s="186">
        <f>'Investment Scenario'!T70</f>
        <v>0</v>
      </c>
      <c r="U64" s="186">
        <f>'Investment Scenario'!U70</f>
        <v>0</v>
      </c>
      <c r="V64" s="186">
        <f>'Investment Scenario'!V70</f>
        <v>0</v>
      </c>
      <c r="W64" s="186">
        <f>'Investment Scenario'!W70</f>
        <v>0</v>
      </c>
      <c r="X64" s="186">
        <f>'Investment Scenario'!X70</f>
        <v>0</v>
      </c>
      <c r="Y64" s="186">
        <f>'Investment Scenario'!Y70</f>
        <v>0</v>
      </c>
      <c r="Z64" s="186">
        <f>'Investment Scenario'!Z70</f>
        <v>0</v>
      </c>
      <c r="AA64" s="186">
        <f>'Investment Scenario'!AA70</f>
        <v>0</v>
      </c>
      <c r="AB64" s="186">
        <f>'Investment Scenario'!AB70</f>
        <v>0</v>
      </c>
      <c r="AC64" s="186">
        <f>'Investment Scenario'!AC70</f>
        <v>0</v>
      </c>
      <c r="AD64" s="186">
        <f>'Investment Scenario'!AD70</f>
        <v>0</v>
      </c>
      <c r="AE64" s="186">
        <f>'Investment Scenario'!AE70</f>
        <v>0</v>
      </c>
      <c r="AF64" s="186">
        <f>'Investment Scenario'!AF70</f>
        <v>0</v>
      </c>
      <c r="AG64" s="186">
        <f>'Investment Scenario'!AG70</f>
        <v>0</v>
      </c>
      <c r="AH64" s="186">
        <f>'Investment Scenario'!AH70</f>
        <v>0</v>
      </c>
      <c r="AI64" s="186">
        <f>'Investment Scenario'!AI70</f>
        <v>0</v>
      </c>
      <c r="AJ64" s="186">
        <f>'Investment Scenario'!AJ70</f>
        <v>0</v>
      </c>
      <c r="AK64" s="186">
        <f>'Investment Scenario'!AK70</f>
        <v>0</v>
      </c>
      <c r="AL64" s="186">
        <f>'Investment Scenario'!AL70</f>
        <v>0</v>
      </c>
      <c r="AM64" s="186">
        <f>'Investment Scenario'!AM70</f>
        <v>0</v>
      </c>
      <c r="AN64" s="186">
        <f>'Investment Scenario'!AN70</f>
        <v>0</v>
      </c>
      <c r="AO64" s="186">
        <f>'Investment Scenario'!AO70</f>
        <v>0</v>
      </c>
      <c r="AP64" s="186">
        <f>'Investment Scenario'!AP70</f>
        <v>0</v>
      </c>
      <c r="AQ64" s="186">
        <f>'Investment Scenario'!AQ70</f>
        <v>0</v>
      </c>
      <c r="AR64" s="164"/>
    </row>
    <row r="65" spans="1:44" x14ac:dyDescent="0.25">
      <c r="A65" s="187" t="s">
        <v>123</v>
      </c>
      <c r="B65" s="188"/>
      <c r="C65" s="164"/>
      <c r="D65" s="175"/>
      <c r="E65" s="186" t="str">
        <f>'Investment Scenario'!E71</f>
        <v/>
      </c>
      <c r="F65" s="186" t="str">
        <f>'Investment Scenario'!F71</f>
        <v/>
      </c>
      <c r="G65" s="189" t="str">
        <f t="shared" ref="G65:AQ65" si="8">IFERROR(G63/G64,"")</f>
        <v/>
      </c>
      <c r="H65" s="189" t="str">
        <f t="shared" si="8"/>
        <v/>
      </c>
      <c r="I65" s="189" t="str">
        <f t="shared" si="8"/>
        <v/>
      </c>
      <c r="J65" s="189" t="str">
        <f t="shared" si="8"/>
        <v/>
      </c>
      <c r="K65" s="189" t="str">
        <f t="shared" si="8"/>
        <v/>
      </c>
      <c r="L65" s="189" t="str">
        <f t="shared" si="8"/>
        <v/>
      </c>
      <c r="M65" s="189" t="str">
        <f t="shared" si="8"/>
        <v/>
      </c>
      <c r="N65" s="189" t="str">
        <f t="shared" si="8"/>
        <v/>
      </c>
      <c r="O65" s="189" t="str">
        <f t="shared" si="8"/>
        <v/>
      </c>
      <c r="P65" s="189" t="str">
        <f t="shared" si="8"/>
        <v/>
      </c>
      <c r="Q65" s="189" t="str">
        <f t="shared" si="8"/>
        <v/>
      </c>
      <c r="R65" s="189" t="str">
        <f t="shared" si="8"/>
        <v/>
      </c>
      <c r="S65" s="189" t="str">
        <f t="shared" si="8"/>
        <v/>
      </c>
      <c r="T65" s="189" t="str">
        <f t="shared" si="8"/>
        <v/>
      </c>
      <c r="U65" s="189" t="str">
        <f t="shared" si="8"/>
        <v/>
      </c>
      <c r="V65" s="189" t="str">
        <f t="shared" si="8"/>
        <v/>
      </c>
      <c r="W65" s="189" t="str">
        <f t="shared" si="8"/>
        <v/>
      </c>
      <c r="X65" s="189" t="str">
        <f t="shared" si="8"/>
        <v/>
      </c>
      <c r="Y65" s="189" t="str">
        <f t="shared" si="8"/>
        <v/>
      </c>
      <c r="Z65" s="189" t="str">
        <f t="shared" si="8"/>
        <v/>
      </c>
      <c r="AA65" s="189" t="str">
        <f t="shared" si="8"/>
        <v/>
      </c>
      <c r="AB65" s="189" t="str">
        <f t="shared" si="8"/>
        <v/>
      </c>
      <c r="AC65" s="189" t="str">
        <f t="shared" si="8"/>
        <v/>
      </c>
      <c r="AD65" s="189" t="str">
        <f t="shared" si="8"/>
        <v/>
      </c>
      <c r="AE65" s="189" t="str">
        <f t="shared" si="8"/>
        <v/>
      </c>
      <c r="AF65" s="189" t="str">
        <f t="shared" si="8"/>
        <v/>
      </c>
      <c r="AG65" s="189" t="str">
        <f t="shared" si="8"/>
        <v/>
      </c>
      <c r="AH65" s="189" t="str">
        <f t="shared" si="8"/>
        <v/>
      </c>
      <c r="AI65" s="189" t="str">
        <f t="shared" si="8"/>
        <v/>
      </c>
      <c r="AJ65" s="189" t="str">
        <f t="shared" si="8"/>
        <v/>
      </c>
      <c r="AK65" s="189" t="str">
        <f t="shared" si="8"/>
        <v/>
      </c>
      <c r="AL65" s="189" t="str">
        <f t="shared" si="8"/>
        <v/>
      </c>
      <c r="AM65" s="189" t="str">
        <f t="shared" si="8"/>
        <v/>
      </c>
      <c r="AN65" s="189" t="str">
        <f t="shared" si="8"/>
        <v/>
      </c>
      <c r="AO65" s="189" t="str">
        <f t="shared" si="8"/>
        <v/>
      </c>
      <c r="AP65" s="189" t="str">
        <f t="shared" si="8"/>
        <v/>
      </c>
      <c r="AQ65" s="189" t="str">
        <f t="shared" si="8"/>
        <v/>
      </c>
      <c r="AR65" s="164"/>
    </row>
    <row r="66" spans="1:44" x14ac:dyDescent="0.25">
      <c r="A66" s="190" t="s">
        <v>104</v>
      </c>
      <c r="B66" s="167">
        <f>'Investment Scenario'!B72</f>
        <v>0</v>
      </c>
      <c r="C66" s="185">
        <f>'Investment Scenario'!C72</f>
        <v>0</v>
      </c>
      <c r="D66" s="175"/>
      <c r="E66" s="186">
        <f>'Investment Scenario'!E72</f>
        <v>0</v>
      </c>
      <c r="F66" s="186">
        <f>'Investment Scenario'!F72</f>
        <v>0</v>
      </c>
      <c r="G66" s="186">
        <f>'Investment Scenario'!G72</f>
        <v>0</v>
      </c>
      <c r="H66" s="186">
        <f>'Investment Scenario'!H72</f>
        <v>0</v>
      </c>
      <c r="I66" s="186">
        <f>'Investment Scenario'!I72</f>
        <v>0</v>
      </c>
      <c r="J66" s="186">
        <f>'Investment Scenario'!J72</f>
        <v>0</v>
      </c>
      <c r="K66" s="186">
        <f>'Investment Scenario'!K72</f>
        <v>0</v>
      </c>
      <c r="L66" s="186">
        <f>'Investment Scenario'!L72</f>
        <v>0</v>
      </c>
      <c r="M66" s="186">
        <f>'Investment Scenario'!M72</f>
        <v>0</v>
      </c>
      <c r="N66" s="186">
        <f>'Investment Scenario'!N72</f>
        <v>0</v>
      </c>
      <c r="O66" s="186">
        <f>'Investment Scenario'!O72</f>
        <v>0</v>
      </c>
      <c r="P66" s="186">
        <f>'Investment Scenario'!P72</f>
        <v>0</v>
      </c>
      <c r="Q66" s="186">
        <f>'Investment Scenario'!Q72</f>
        <v>0</v>
      </c>
      <c r="R66" s="186">
        <f>'Investment Scenario'!R72</f>
        <v>0</v>
      </c>
      <c r="S66" s="186">
        <f>'Investment Scenario'!S72</f>
        <v>0</v>
      </c>
      <c r="T66" s="186">
        <f>'Investment Scenario'!T72</f>
        <v>0</v>
      </c>
      <c r="U66" s="186">
        <f>'Investment Scenario'!U72</f>
        <v>0</v>
      </c>
      <c r="V66" s="186">
        <f>'Investment Scenario'!V72</f>
        <v>0</v>
      </c>
      <c r="W66" s="186">
        <f>'Investment Scenario'!W72</f>
        <v>0</v>
      </c>
      <c r="X66" s="186">
        <f>'Investment Scenario'!X72</f>
        <v>0</v>
      </c>
      <c r="Y66" s="186">
        <f>'Investment Scenario'!Y72</f>
        <v>0</v>
      </c>
      <c r="Z66" s="186">
        <f>'Investment Scenario'!Z72</f>
        <v>0</v>
      </c>
      <c r="AA66" s="186">
        <f>'Investment Scenario'!AA72</f>
        <v>0</v>
      </c>
      <c r="AB66" s="186">
        <f>'Investment Scenario'!AB72</f>
        <v>0</v>
      </c>
      <c r="AC66" s="186">
        <f>'Investment Scenario'!AC72</f>
        <v>0</v>
      </c>
      <c r="AD66" s="186">
        <f>'Investment Scenario'!AD72</f>
        <v>0</v>
      </c>
      <c r="AE66" s="186">
        <f>'Investment Scenario'!AE72</f>
        <v>0</v>
      </c>
      <c r="AF66" s="186">
        <f>'Investment Scenario'!AF72</f>
        <v>0</v>
      </c>
      <c r="AG66" s="186">
        <f>'Investment Scenario'!AG72</f>
        <v>0</v>
      </c>
      <c r="AH66" s="186">
        <f>'Investment Scenario'!AH72</f>
        <v>0</v>
      </c>
      <c r="AI66" s="186">
        <f>'Investment Scenario'!AI72</f>
        <v>0</v>
      </c>
      <c r="AJ66" s="186">
        <f>'Investment Scenario'!AJ72</f>
        <v>0</v>
      </c>
      <c r="AK66" s="186">
        <f>'Investment Scenario'!AK72</f>
        <v>0</v>
      </c>
      <c r="AL66" s="186">
        <f>'Investment Scenario'!AL72</f>
        <v>0</v>
      </c>
      <c r="AM66" s="186">
        <f>'Investment Scenario'!AM72</f>
        <v>0</v>
      </c>
      <c r="AN66" s="186">
        <f>'Investment Scenario'!AN72</f>
        <v>0</v>
      </c>
      <c r="AO66" s="186">
        <f>'Investment Scenario'!AO72</f>
        <v>0</v>
      </c>
      <c r="AP66" s="186">
        <f>'Investment Scenario'!AP72</f>
        <v>0</v>
      </c>
      <c r="AQ66" s="186">
        <f>'Investment Scenario'!AQ72</f>
        <v>0</v>
      </c>
      <c r="AR66" s="164"/>
    </row>
    <row r="67" spans="1:44" x14ac:dyDescent="0.25">
      <c r="A67" s="187" t="s">
        <v>114</v>
      </c>
      <c r="B67" s="188"/>
      <c r="C67" s="164"/>
      <c r="D67" s="175"/>
      <c r="E67" s="186">
        <f>'Investment Scenario'!E73</f>
        <v>0</v>
      </c>
      <c r="F67" s="186">
        <f>'Investment Scenario'!F73</f>
        <v>0</v>
      </c>
      <c r="G67" s="186">
        <f>'Investment Scenario'!G73</f>
        <v>0</v>
      </c>
      <c r="H67" s="186">
        <f>'Investment Scenario'!H73</f>
        <v>0</v>
      </c>
      <c r="I67" s="186">
        <f>'Investment Scenario'!I73</f>
        <v>0</v>
      </c>
      <c r="J67" s="186">
        <f>'Investment Scenario'!J73</f>
        <v>0</v>
      </c>
      <c r="K67" s="186">
        <f>'Investment Scenario'!K73</f>
        <v>0</v>
      </c>
      <c r="L67" s="186">
        <f>'Investment Scenario'!L73</f>
        <v>0</v>
      </c>
      <c r="M67" s="186">
        <f>'Investment Scenario'!M73</f>
        <v>0</v>
      </c>
      <c r="N67" s="186">
        <f>'Investment Scenario'!N73</f>
        <v>0</v>
      </c>
      <c r="O67" s="186">
        <f>'Investment Scenario'!O73</f>
        <v>0</v>
      </c>
      <c r="P67" s="186">
        <f>'Investment Scenario'!P73</f>
        <v>0</v>
      </c>
      <c r="Q67" s="186">
        <f>'Investment Scenario'!Q73</f>
        <v>0</v>
      </c>
      <c r="R67" s="186">
        <f>'Investment Scenario'!R73</f>
        <v>0</v>
      </c>
      <c r="S67" s="186">
        <f>'Investment Scenario'!S73</f>
        <v>0</v>
      </c>
      <c r="T67" s="186">
        <f>'Investment Scenario'!T73</f>
        <v>0</v>
      </c>
      <c r="U67" s="186">
        <f>'Investment Scenario'!U73</f>
        <v>0</v>
      </c>
      <c r="V67" s="186">
        <f>'Investment Scenario'!V73</f>
        <v>0</v>
      </c>
      <c r="W67" s="186">
        <f>'Investment Scenario'!W73</f>
        <v>0</v>
      </c>
      <c r="X67" s="186">
        <f>'Investment Scenario'!X73</f>
        <v>0</v>
      </c>
      <c r="Y67" s="186">
        <f>'Investment Scenario'!Y73</f>
        <v>0</v>
      </c>
      <c r="Z67" s="186">
        <f>'Investment Scenario'!Z73</f>
        <v>0</v>
      </c>
      <c r="AA67" s="186">
        <f>'Investment Scenario'!AA73</f>
        <v>0</v>
      </c>
      <c r="AB67" s="186">
        <f>'Investment Scenario'!AB73</f>
        <v>0</v>
      </c>
      <c r="AC67" s="186">
        <f>'Investment Scenario'!AC73</f>
        <v>0</v>
      </c>
      <c r="AD67" s="186">
        <f>'Investment Scenario'!AD73</f>
        <v>0</v>
      </c>
      <c r="AE67" s="186">
        <f>'Investment Scenario'!AE73</f>
        <v>0</v>
      </c>
      <c r="AF67" s="186">
        <f>'Investment Scenario'!AF73</f>
        <v>0</v>
      </c>
      <c r="AG67" s="186">
        <f>'Investment Scenario'!AG73</f>
        <v>0</v>
      </c>
      <c r="AH67" s="186">
        <f>'Investment Scenario'!AH73</f>
        <v>0</v>
      </c>
      <c r="AI67" s="186">
        <f>'Investment Scenario'!AI73</f>
        <v>0</v>
      </c>
      <c r="AJ67" s="186">
        <f>'Investment Scenario'!AJ73</f>
        <v>0</v>
      </c>
      <c r="AK67" s="186">
        <f>'Investment Scenario'!AK73</f>
        <v>0</v>
      </c>
      <c r="AL67" s="186">
        <f>'Investment Scenario'!AL73</f>
        <v>0</v>
      </c>
      <c r="AM67" s="186">
        <f>'Investment Scenario'!AM73</f>
        <v>0</v>
      </c>
      <c r="AN67" s="186">
        <f>'Investment Scenario'!AN73</f>
        <v>0</v>
      </c>
      <c r="AO67" s="186">
        <f>'Investment Scenario'!AO73</f>
        <v>0</v>
      </c>
      <c r="AP67" s="186">
        <f>'Investment Scenario'!AP73</f>
        <v>0</v>
      </c>
      <c r="AQ67" s="186">
        <f>'Investment Scenario'!AQ73</f>
        <v>0</v>
      </c>
      <c r="AR67" s="164"/>
    </row>
    <row r="68" spans="1:44" x14ac:dyDescent="0.25">
      <c r="A68" s="187" t="s">
        <v>124</v>
      </c>
      <c r="B68" s="188"/>
      <c r="C68" s="164"/>
      <c r="D68" s="175"/>
      <c r="E68" s="186" t="str">
        <f>'Investment Scenario'!E74</f>
        <v/>
      </c>
      <c r="F68" s="186" t="str">
        <f>'Investment Scenario'!F74</f>
        <v/>
      </c>
      <c r="G68" s="189" t="str">
        <f t="shared" ref="G68:AQ68" si="9">IFERROR(G66/G67,"")</f>
        <v/>
      </c>
      <c r="H68" s="189" t="str">
        <f t="shared" si="9"/>
        <v/>
      </c>
      <c r="I68" s="189" t="str">
        <f t="shared" si="9"/>
        <v/>
      </c>
      <c r="J68" s="189" t="str">
        <f t="shared" si="9"/>
        <v/>
      </c>
      <c r="K68" s="189" t="str">
        <f t="shared" si="9"/>
        <v/>
      </c>
      <c r="L68" s="189" t="str">
        <f t="shared" si="9"/>
        <v/>
      </c>
      <c r="M68" s="189" t="str">
        <f t="shared" si="9"/>
        <v/>
      </c>
      <c r="N68" s="189" t="str">
        <f t="shared" si="9"/>
        <v/>
      </c>
      <c r="O68" s="189" t="str">
        <f t="shared" si="9"/>
        <v/>
      </c>
      <c r="P68" s="189" t="str">
        <f t="shared" si="9"/>
        <v/>
      </c>
      <c r="Q68" s="189" t="str">
        <f t="shared" si="9"/>
        <v/>
      </c>
      <c r="R68" s="189" t="str">
        <f t="shared" si="9"/>
        <v/>
      </c>
      <c r="S68" s="189" t="str">
        <f t="shared" si="9"/>
        <v/>
      </c>
      <c r="T68" s="189" t="str">
        <f t="shared" si="9"/>
        <v/>
      </c>
      <c r="U68" s="189" t="str">
        <f t="shared" si="9"/>
        <v/>
      </c>
      <c r="V68" s="189" t="str">
        <f t="shared" si="9"/>
        <v/>
      </c>
      <c r="W68" s="189" t="str">
        <f t="shared" si="9"/>
        <v/>
      </c>
      <c r="X68" s="189" t="str">
        <f t="shared" si="9"/>
        <v/>
      </c>
      <c r="Y68" s="189" t="str">
        <f t="shared" si="9"/>
        <v/>
      </c>
      <c r="Z68" s="189" t="str">
        <f t="shared" si="9"/>
        <v/>
      </c>
      <c r="AA68" s="189" t="str">
        <f t="shared" si="9"/>
        <v/>
      </c>
      <c r="AB68" s="189" t="str">
        <f t="shared" si="9"/>
        <v/>
      </c>
      <c r="AC68" s="189" t="str">
        <f t="shared" si="9"/>
        <v/>
      </c>
      <c r="AD68" s="189" t="str">
        <f t="shared" si="9"/>
        <v/>
      </c>
      <c r="AE68" s="189" t="str">
        <f t="shared" si="9"/>
        <v/>
      </c>
      <c r="AF68" s="189" t="str">
        <f t="shared" si="9"/>
        <v/>
      </c>
      <c r="AG68" s="189" t="str">
        <f t="shared" si="9"/>
        <v/>
      </c>
      <c r="AH68" s="189" t="str">
        <f t="shared" si="9"/>
        <v/>
      </c>
      <c r="AI68" s="189" t="str">
        <f t="shared" si="9"/>
        <v/>
      </c>
      <c r="AJ68" s="189" t="str">
        <f t="shared" si="9"/>
        <v/>
      </c>
      <c r="AK68" s="189" t="str">
        <f t="shared" si="9"/>
        <v/>
      </c>
      <c r="AL68" s="189" t="str">
        <f t="shared" si="9"/>
        <v/>
      </c>
      <c r="AM68" s="189" t="str">
        <f t="shared" si="9"/>
        <v/>
      </c>
      <c r="AN68" s="189" t="str">
        <f t="shared" si="9"/>
        <v/>
      </c>
      <c r="AO68" s="189" t="str">
        <f t="shared" si="9"/>
        <v/>
      </c>
      <c r="AP68" s="189" t="str">
        <f t="shared" si="9"/>
        <v/>
      </c>
      <c r="AQ68" s="189" t="str">
        <f t="shared" si="9"/>
        <v/>
      </c>
      <c r="AR68" s="164"/>
    </row>
    <row r="69" spans="1:44" x14ac:dyDescent="0.25">
      <c r="A69" s="190" t="s">
        <v>105</v>
      </c>
      <c r="B69" s="167">
        <f>'Investment Scenario'!B75</f>
        <v>0</v>
      </c>
      <c r="C69" s="185">
        <f>'Investment Scenario'!C75</f>
        <v>0</v>
      </c>
      <c r="D69" s="175"/>
      <c r="E69" s="186">
        <f>'Investment Scenario'!E75</f>
        <v>0</v>
      </c>
      <c r="F69" s="186">
        <f>'Investment Scenario'!F75</f>
        <v>0</v>
      </c>
      <c r="G69" s="186">
        <f>'Investment Scenario'!G75</f>
        <v>0</v>
      </c>
      <c r="H69" s="186">
        <f>'Investment Scenario'!H75</f>
        <v>0</v>
      </c>
      <c r="I69" s="186">
        <f>'Investment Scenario'!I75</f>
        <v>0</v>
      </c>
      <c r="J69" s="186">
        <f>'Investment Scenario'!J75</f>
        <v>0</v>
      </c>
      <c r="K69" s="186">
        <f>'Investment Scenario'!K75</f>
        <v>0</v>
      </c>
      <c r="L69" s="186">
        <f>'Investment Scenario'!L75</f>
        <v>0</v>
      </c>
      <c r="M69" s="186">
        <f>'Investment Scenario'!M75</f>
        <v>0</v>
      </c>
      <c r="N69" s="186">
        <f>'Investment Scenario'!N75</f>
        <v>0</v>
      </c>
      <c r="O69" s="186">
        <f>'Investment Scenario'!O75</f>
        <v>0</v>
      </c>
      <c r="P69" s="186">
        <f>'Investment Scenario'!P75</f>
        <v>0</v>
      </c>
      <c r="Q69" s="186">
        <f>'Investment Scenario'!Q75</f>
        <v>0</v>
      </c>
      <c r="R69" s="186">
        <f>'Investment Scenario'!R75</f>
        <v>0</v>
      </c>
      <c r="S69" s="186">
        <f>'Investment Scenario'!S75</f>
        <v>0</v>
      </c>
      <c r="T69" s="186">
        <f>'Investment Scenario'!T75</f>
        <v>0</v>
      </c>
      <c r="U69" s="186">
        <f>'Investment Scenario'!U75</f>
        <v>0</v>
      </c>
      <c r="V69" s="186">
        <f>'Investment Scenario'!V75</f>
        <v>0</v>
      </c>
      <c r="W69" s="186">
        <f>'Investment Scenario'!W75</f>
        <v>0</v>
      </c>
      <c r="X69" s="186">
        <f>'Investment Scenario'!X75</f>
        <v>0</v>
      </c>
      <c r="Y69" s="186">
        <f>'Investment Scenario'!Y75</f>
        <v>0</v>
      </c>
      <c r="Z69" s="186">
        <f>'Investment Scenario'!Z75</f>
        <v>0</v>
      </c>
      <c r="AA69" s="186">
        <f>'Investment Scenario'!AA75</f>
        <v>0</v>
      </c>
      <c r="AB69" s="186">
        <f>'Investment Scenario'!AB75</f>
        <v>0</v>
      </c>
      <c r="AC69" s="186">
        <f>'Investment Scenario'!AC75</f>
        <v>0</v>
      </c>
      <c r="AD69" s="186">
        <f>'Investment Scenario'!AD75</f>
        <v>0</v>
      </c>
      <c r="AE69" s="186">
        <f>'Investment Scenario'!AE75</f>
        <v>0</v>
      </c>
      <c r="AF69" s="186">
        <f>'Investment Scenario'!AF75</f>
        <v>0</v>
      </c>
      <c r="AG69" s="186">
        <f>'Investment Scenario'!AG75</f>
        <v>0</v>
      </c>
      <c r="AH69" s="186">
        <f>'Investment Scenario'!AH75</f>
        <v>0</v>
      </c>
      <c r="AI69" s="186">
        <f>'Investment Scenario'!AI75</f>
        <v>0</v>
      </c>
      <c r="AJ69" s="186">
        <f>'Investment Scenario'!AJ75</f>
        <v>0</v>
      </c>
      <c r="AK69" s="186">
        <f>'Investment Scenario'!AK75</f>
        <v>0</v>
      </c>
      <c r="AL69" s="186">
        <f>'Investment Scenario'!AL75</f>
        <v>0</v>
      </c>
      <c r="AM69" s="186">
        <f>'Investment Scenario'!AM75</f>
        <v>0</v>
      </c>
      <c r="AN69" s="186">
        <f>'Investment Scenario'!AN75</f>
        <v>0</v>
      </c>
      <c r="AO69" s="186">
        <f>'Investment Scenario'!AO75</f>
        <v>0</v>
      </c>
      <c r="AP69" s="186">
        <f>'Investment Scenario'!AP75</f>
        <v>0</v>
      </c>
      <c r="AQ69" s="186">
        <f>'Investment Scenario'!AQ75</f>
        <v>0</v>
      </c>
      <c r="AR69" s="164"/>
    </row>
    <row r="70" spans="1:44" x14ac:dyDescent="0.25">
      <c r="A70" s="187" t="s">
        <v>115</v>
      </c>
      <c r="B70" s="188"/>
      <c r="C70" s="164"/>
      <c r="D70" s="175"/>
      <c r="E70" s="186">
        <f>'Investment Scenario'!E76</f>
        <v>0</v>
      </c>
      <c r="F70" s="186">
        <f>'Investment Scenario'!F76</f>
        <v>0</v>
      </c>
      <c r="G70" s="186">
        <f>'Investment Scenario'!G76</f>
        <v>0</v>
      </c>
      <c r="H70" s="186">
        <f>'Investment Scenario'!H76</f>
        <v>0</v>
      </c>
      <c r="I70" s="186">
        <f>'Investment Scenario'!I76</f>
        <v>0</v>
      </c>
      <c r="J70" s="186">
        <f>'Investment Scenario'!J76</f>
        <v>0</v>
      </c>
      <c r="K70" s="186">
        <f>'Investment Scenario'!K76</f>
        <v>0</v>
      </c>
      <c r="L70" s="186">
        <f>'Investment Scenario'!L76</f>
        <v>0</v>
      </c>
      <c r="M70" s="186">
        <f>'Investment Scenario'!M76</f>
        <v>0</v>
      </c>
      <c r="N70" s="186">
        <f>'Investment Scenario'!N76</f>
        <v>0</v>
      </c>
      <c r="O70" s="186">
        <f>'Investment Scenario'!O76</f>
        <v>0</v>
      </c>
      <c r="P70" s="186">
        <f>'Investment Scenario'!P76</f>
        <v>0</v>
      </c>
      <c r="Q70" s="186">
        <f>'Investment Scenario'!Q76</f>
        <v>0</v>
      </c>
      <c r="R70" s="186">
        <f>'Investment Scenario'!R76</f>
        <v>0</v>
      </c>
      <c r="S70" s="186">
        <f>'Investment Scenario'!S76</f>
        <v>0</v>
      </c>
      <c r="T70" s="186">
        <f>'Investment Scenario'!T76</f>
        <v>0</v>
      </c>
      <c r="U70" s="186">
        <f>'Investment Scenario'!U76</f>
        <v>0</v>
      </c>
      <c r="V70" s="186">
        <f>'Investment Scenario'!V76</f>
        <v>0</v>
      </c>
      <c r="W70" s="186">
        <f>'Investment Scenario'!W76</f>
        <v>0</v>
      </c>
      <c r="X70" s="186">
        <f>'Investment Scenario'!X76</f>
        <v>0</v>
      </c>
      <c r="Y70" s="186">
        <f>'Investment Scenario'!Y76</f>
        <v>0</v>
      </c>
      <c r="Z70" s="186">
        <f>'Investment Scenario'!Z76</f>
        <v>0</v>
      </c>
      <c r="AA70" s="186">
        <f>'Investment Scenario'!AA76</f>
        <v>0</v>
      </c>
      <c r="AB70" s="186">
        <f>'Investment Scenario'!AB76</f>
        <v>0</v>
      </c>
      <c r="AC70" s="186">
        <f>'Investment Scenario'!AC76</f>
        <v>0</v>
      </c>
      <c r="AD70" s="186">
        <f>'Investment Scenario'!AD76</f>
        <v>0</v>
      </c>
      <c r="AE70" s="186">
        <f>'Investment Scenario'!AE76</f>
        <v>0</v>
      </c>
      <c r="AF70" s="186">
        <f>'Investment Scenario'!AF76</f>
        <v>0</v>
      </c>
      <c r="AG70" s="186">
        <f>'Investment Scenario'!AG76</f>
        <v>0</v>
      </c>
      <c r="AH70" s="186">
        <f>'Investment Scenario'!AH76</f>
        <v>0</v>
      </c>
      <c r="AI70" s="186">
        <f>'Investment Scenario'!AI76</f>
        <v>0</v>
      </c>
      <c r="AJ70" s="186">
        <f>'Investment Scenario'!AJ76</f>
        <v>0</v>
      </c>
      <c r="AK70" s="186">
        <f>'Investment Scenario'!AK76</f>
        <v>0</v>
      </c>
      <c r="AL70" s="186">
        <f>'Investment Scenario'!AL76</f>
        <v>0</v>
      </c>
      <c r="AM70" s="186">
        <f>'Investment Scenario'!AM76</f>
        <v>0</v>
      </c>
      <c r="AN70" s="186">
        <f>'Investment Scenario'!AN76</f>
        <v>0</v>
      </c>
      <c r="AO70" s="186">
        <f>'Investment Scenario'!AO76</f>
        <v>0</v>
      </c>
      <c r="AP70" s="186">
        <f>'Investment Scenario'!AP76</f>
        <v>0</v>
      </c>
      <c r="AQ70" s="186">
        <f>'Investment Scenario'!AQ76</f>
        <v>0</v>
      </c>
      <c r="AR70" s="164"/>
    </row>
    <row r="71" spans="1:44" x14ac:dyDescent="0.25">
      <c r="A71" s="187" t="s">
        <v>125</v>
      </c>
      <c r="B71" s="188"/>
      <c r="C71" s="164"/>
      <c r="D71" s="175"/>
      <c r="E71" s="186" t="str">
        <f>'Investment Scenario'!E77</f>
        <v/>
      </c>
      <c r="F71" s="186" t="str">
        <f>'Investment Scenario'!F77</f>
        <v/>
      </c>
      <c r="G71" s="189" t="str">
        <f t="shared" ref="G71:AQ71" si="10">IFERROR(G69/G70,"")</f>
        <v/>
      </c>
      <c r="H71" s="189" t="str">
        <f t="shared" si="10"/>
        <v/>
      </c>
      <c r="I71" s="189" t="str">
        <f t="shared" si="10"/>
        <v/>
      </c>
      <c r="J71" s="189" t="str">
        <f t="shared" si="10"/>
        <v/>
      </c>
      <c r="K71" s="189" t="str">
        <f t="shared" si="10"/>
        <v/>
      </c>
      <c r="L71" s="189" t="str">
        <f t="shared" si="10"/>
        <v/>
      </c>
      <c r="M71" s="189" t="str">
        <f t="shared" si="10"/>
        <v/>
      </c>
      <c r="N71" s="189" t="str">
        <f t="shared" si="10"/>
        <v/>
      </c>
      <c r="O71" s="189" t="str">
        <f t="shared" si="10"/>
        <v/>
      </c>
      <c r="P71" s="189" t="str">
        <f t="shared" si="10"/>
        <v/>
      </c>
      <c r="Q71" s="189" t="str">
        <f t="shared" si="10"/>
        <v/>
      </c>
      <c r="R71" s="189" t="str">
        <f t="shared" si="10"/>
        <v/>
      </c>
      <c r="S71" s="189" t="str">
        <f t="shared" si="10"/>
        <v/>
      </c>
      <c r="T71" s="189" t="str">
        <f t="shared" si="10"/>
        <v/>
      </c>
      <c r="U71" s="189" t="str">
        <f t="shared" si="10"/>
        <v/>
      </c>
      <c r="V71" s="189" t="str">
        <f t="shared" si="10"/>
        <v/>
      </c>
      <c r="W71" s="189" t="str">
        <f t="shared" si="10"/>
        <v/>
      </c>
      <c r="X71" s="189" t="str">
        <f t="shared" si="10"/>
        <v/>
      </c>
      <c r="Y71" s="189" t="str">
        <f t="shared" si="10"/>
        <v/>
      </c>
      <c r="Z71" s="189" t="str">
        <f t="shared" si="10"/>
        <v/>
      </c>
      <c r="AA71" s="189" t="str">
        <f t="shared" si="10"/>
        <v/>
      </c>
      <c r="AB71" s="189" t="str">
        <f t="shared" si="10"/>
        <v/>
      </c>
      <c r="AC71" s="189" t="str">
        <f t="shared" si="10"/>
        <v/>
      </c>
      <c r="AD71" s="189" t="str">
        <f t="shared" si="10"/>
        <v/>
      </c>
      <c r="AE71" s="189" t="str">
        <f t="shared" si="10"/>
        <v/>
      </c>
      <c r="AF71" s="189" t="str">
        <f t="shared" si="10"/>
        <v/>
      </c>
      <c r="AG71" s="189" t="str">
        <f t="shared" si="10"/>
        <v/>
      </c>
      <c r="AH71" s="189" t="str">
        <f t="shared" si="10"/>
        <v/>
      </c>
      <c r="AI71" s="189" t="str">
        <f t="shared" si="10"/>
        <v/>
      </c>
      <c r="AJ71" s="189" t="str">
        <f t="shared" si="10"/>
        <v/>
      </c>
      <c r="AK71" s="189" t="str">
        <f t="shared" si="10"/>
        <v/>
      </c>
      <c r="AL71" s="189" t="str">
        <f t="shared" si="10"/>
        <v/>
      </c>
      <c r="AM71" s="189" t="str">
        <f t="shared" si="10"/>
        <v/>
      </c>
      <c r="AN71" s="189" t="str">
        <f t="shared" si="10"/>
        <v/>
      </c>
      <c r="AO71" s="189" t="str">
        <f t="shared" si="10"/>
        <v/>
      </c>
      <c r="AP71" s="189" t="str">
        <f t="shared" si="10"/>
        <v/>
      </c>
      <c r="AQ71" s="189" t="str">
        <f t="shared" si="10"/>
        <v/>
      </c>
      <c r="AR71" s="164"/>
    </row>
    <row r="72" spans="1:44" x14ac:dyDescent="0.25">
      <c r="A72" s="190" t="s">
        <v>106</v>
      </c>
      <c r="B72" s="167">
        <f>'Investment Scenario'!B78</f>
        <v>0</v>
      </c>
      <c r="C72" s="185">
        <f>'Investment Scenario'!C78</f>
        <v>0</v>
      </c>
      <c r="D72" s="175"/>
      <c r="E72" s="186">
        <f>'Investment Scenario'!E78</f>
        <v>0</v>
      </c>
      <c r="F72" s="186">
        <f>'Investment Scenario'!F78</f>
        <v>0</v>
      </c>
      <c r="G72" s="186">
        <f>'Investment Scenario'!G78</f>
        <v>0</v>
      </c>
      <c r="H72" s="186">
        <f>'Investment Scenario'!H78</f>
        <v>0</v>
      </c>
      <c r="I72" s="186">
        <f>'Investment Scenario'!I78</f>
        <v>0</v>
      </c>
      <c r="J72" s="186">
        <f>'Investment Scenario'!J78</f>
        <v>0</v>
      </c>
      <c r="K72" s="186">
        <f>'Investment Scenario'!K78</f>
        <v>0</v>
      </c>
      <c r="L72" s="186">
        <f>'Investment Scenario'!L78</f>
        <v>0</v>
      </c>
      <c r="M72" s="186">
        <f>'Investment Scenario'!M78</f>
        <v>0</v>
      </c>
      <c r="N72" s="186">
        <f>'Investment Scenario'!N78</f>
        <v>0</v>
      </c>
      <c r="O72" s="186">
        <f>'Investment Scenario'!O78</f>
        <v>0</v>
      </c>
      <c r="P72" s="186">
        <f>'Investment Scenario'!P78</f>
        <v>0</v>
      </c>
      <c r="Q72" s="186">
        <f>'Investment Scenario'!Q78</f>
        <v>0</v>
      </c>
      <c r="R72" s="186">
        <f>'Investment Scenario'!R78</f>
        <v>0</v>
      </c>
      <c r="S72" s="186">
        <f>'Investment Scenario'!S78</f>
        <v>0</v>
      </c>
      <c r="T72" s="186">
        <f>'Investment Scenario'!T78</f>
        <v>0</v>
      </c>
      <c r="U72" s="186">
        <f>'Investment Scenario'!U78</f>
        <v>0</v>
      </c>
      <c r="V72" s="186">
        <f>'Investment Scenario'!V78</f>
        <v>0</v>
      </c>
      <c r="W72" s="186">
        <f>'Investment Scenario'!W78</f>
        <v>0</v>
      </c>
      <c r="X72" s="186">
        <f>'Investment Scenario'!X78</f>
        <v>0</v>
      </c>
      <c r="Y72" s="186">
        <f>'Investment Scenario'!Y78</f>
        <v>0</v>
      </c>
      <c r="Z72" s="186">
        <f>'Investment Scenario'!Z78</f>
        <v>0</v>
      </c>
      <c r="AA72" s="186">
        <f>'Investment Scenario'!AA78</f>
        <v>0</v>
      </c>
      <c r="AB72" s="186">
        <f>'Investment Scenario'!AB78</f>
        <v>0</v>
      </c>
      <c r="AC72" s="186">
        <f>'Investment Scenario'!AC78</f>
        <v>0</v>
      </c>
      <c r="AD72" s="186">
        <f>'Investment Scenario'!AD78</f>
        <v>0</v>
      </c>
      <c r="AE72" s="186">
        <f>'Investment Scenario'!AE78</f>
        <v>0</v>
      </c>
      <c r="AF72" s="186">
        <f>'Investment Scenario'!AF78</f>
        <v>0</v>
      </c>
      <c r="AG72" s="186">
        <f>'Investment Scenario'!AG78</f>
        <v>0</v>
      </c>
      <c r="AH72" s="186">
        <f>'Investment Scenario'!AH78</f>
        <v>0</v>
      </c>
      <c r="AI72" s="186">
        <f>'Investment Scenario'!AI78</f>
        <v>0</v>
      </c>
      <c r="AJ72" s="186">
        <f>'Investment Scenario'!AJ78</f>
        <v>0</v>
      </c>
      <c r="AK72" s="186">
        <f>'Investment Scenario'!AK78</f>
        <v>0</v>
      </c>
      <c r="AL72" s="186">
        <f>'Investment Scenario'!AL78</f>
        <v>0</v>
      </c>
      <c r="AM72" s="186">
        <f>'Investment Scenario'!AM78</f>
        <v>0</v>
      </c>
      <c r="AN72" s="186">
        <f>'Investment Scenario'!AN78</f>
        <v>0</v>
      </c>
      <c r="AO72" s="186">
        <f>'Investment Scenario'!AO78</f>
        <v>0</v>
      </c>
      <c r="AP72" s="186">
        <f>'Investment Scenario'!AP78</f>
        <v>0</v>
      </c>
      <c r="AQ72" s="186">
        <f>'Investment Scenario'!AQ78</f>
        <v>0</v>
      </c>
      <c r="AR72" s="164"/>
    </row>
    <row r="73" spans="1:44" x14ac:dyDescent="0.25">
      <c r="A73" s="187" t="s">
        <v>116</v>
      </c>
      <c r="B73" s="188"/>
      <c r="C73" s="164"/>
      <c r="D73" s="175"/>
      <c r="E73" s="186">
        <f>'Investment Scenario'!E79</f>
        <v>0</v>
      </c>
      <c r="F73" s="186">
        <f>'Investment Scenario'!F79</f>
        <v>0</v>
      </c>
      <c r="G73" s="186">
        <f>'Investment Scenario'!G79</f>
        <v>0</v>
      </c>
      <c r="H73" s="186">
        <f>'Investment Scenario'!H79</f>
        <v>0</v>
      </c>
      <c r="I73" s="186">
        <f>'Investment Scenario'!I79</f>
        <v>0</v>
      </c>
      <c r="J73" s="186">
        <f>'Investment Scenario'!J79</f>
        <v>0</v>
      </c>
      <c r="K73" s="186">
        <f>'Investment Scenario'!K79</f>
        <v>0</v>
      </c>
      <c r="L73" s="186">
        <f>'Investment Scenario'!L79</f>
        <v>0</v>
      </c>
      <c r="M73" s="186">
        <f>'Investment Scenario'!M79</f>
        <v>0</v>
      </c>
      <c r="N73" s="186">
        <f>'Investment Scenario'!N79</f>
        <v>0</v>
      </c>
      <c r="O73" s="186">
        <f>'Investment Scenario'!O79</f>
        <v>0</v>
      </c>
      <c r="P73" s="186">
        <f>'Investment Scenario'!P79</f>
        <v>0</v>
      </c>
      <c r="Q73" s="186">
        <f>'Investment Scenario'!Q79</f>
        <v>0</v>
      </c>
      <c r="R73" s="186">
        <f>'Investment Scenario'!R79</f>
        <v>0</v>
      </c>
      <c r="S73" s="186">
        <f>'Investment Scenario'!S79</f>
        <v>0</v>
      </c>
      <c r="T73" s="186">
        <f>'Investment Scenario'!T79</f>
        <v>0</v>
      </c>
      <c r="U73" s="186">
        <f>'Investment Scenario'!U79</f>
        <v>0</v>
      </c>
      <c r="V73" s="186">
        <f>'Investment Scenario'!V79</f>
        <v>0</v>
      </c>
      <c r="W73" s="186">
        <f>'Investment Scenario'!W79</f>
        <v>0</v>
      </c>
      <c r="X73" s="186">
        <f>'Investment Scenario'!X79</f>
        <v>0</v>
      </c>
      <c r="Y73" s="186">
        <f>'Investment Scenario'!Y79</f>
        <v>0</v>
      </c>
      <c r="Z73" s="186">
        <f>'Investment Scenario'!Z79</f>
        <v>0</v>
      </c>
      <c r="AA73" s="186">
        <f>'Investment Scenario'!AA79</f>
        <v>0</v>
      </c>
      <c r="AB73" s="186">
        <f>'Investment Scenario'!AB79</f>
        <v>0</v>
      </c>
      <c r="AC73" s="186">
        <f>'Investment Scenario'!AC79</f>
        <v>0</v>
      </c>
      <c r="AD73" s="186">
        <f>'Investment Scenario'!AD79</f>
        <v>0</v>
      </c>
      <c r="AE73" s="186">
        <f>'Investment Scenario'!AE79</f>
        <v>0</v>
      </c>
      <c r="AF73" s="186">
        <f>'Investment Scenario'!AF79</f>
        <v>0</v>
      </c>
      <c r="AG73" s="186">
        <f>'Investment Scenario'!AG79</f>
        <v>0</v>
      </c>
      <c r="AH73" s="186">
        <f>'Investment Scenario'!AH79</f>
        <v>0</v>
      </c>
      <c r="AI73" s="186">
        <f>'Investment Scenario'!AI79</f>
        <v>0</v>
      </c>
      <c r="AJ73" s="186">
        <f>'Investment Scenario'!AJ79</f>
        <v>0</v>
      </c>
      <c r="AK73" s="186">
        <f>'Investment Scenario'!AK79</f>
        <v>0</v>
      </c>
      <c r="AL73" s="186">
        <f>'Investment Scenario'!AL79</f>
        <v>0</v>
      </c>
      <c r="AM73" s="186">
        <f>'Investment Scenario'!AM79</f>
        <v>0</v>
      </c>
      <c r="AN73" s="186">
        <f>'Investment Scenario'!AN79</f>
        <v>0</v>
      </c>
      <c r="AO73" s="186">
        <f>'Investment Scenario'!AO79</f>
        <v>0</v>
      </c>
      <c r="AP73" s="186">
        <f>'Investment Scenario'!AP79</f>
        <v>0</v>
      </c>
      <c r="AQ73" s="186">
        <f>'Investment Scenario'!AQ79</f>
        <v>0</v>
      </c>
      <c r="AR73" s="164"/>
    </row>
    <row r="74" spans="1:44" x14ac:dyDescent="0.25">
      <c r="A74" s="187" t="s">
        <v>126</v>
      </c>
      <c r="B74" s="188"/>
      <c r="C74" s="164"/>
      <c r="D74" s="175"/>
      <c r="E74" s="186" t="str">
        <f>'Investment Scenario'!E80</f>
        <v/>
      </c>
      <c r="F74" s="186" t="str">
        <f>'Investment Scenario'!F80</f>
        <v/>
      </c>
      <c r="G74" s="189" t="str">
        <f t="shared" ref="G74:AQ74" si="11">IFERROR(G72/G73,"")</f>
        <v/>
      </c>
      <c r="H74" s="189" t="str">
        <f t="shared" si="11"/>
        <v/>
      </c>
      <c r="I74" s="189" t="str">
        <f t="shared" si="11"/>
        <v/>
      </c>
      <c r="J74" s="189" t="str">
        <f t="shared" si="11"/>
        <v/>
      </c>
      <c r="K74" s="189" t="str">
        <f t="shared" si="11"/>
        <v/>
      </c>
      <c r="L74" s="189" t="str">
        <f t="shared" si="11"/>
        <v/>
      </c>
      <c r="M74" s="189" t="str">
        <f t="shared" si="11"/>
        <v/>
      </c>
      <c r="N74" s="189" t="str">
        <f t="shared" si="11"/>
        <v/>
      </c>
      <c r="O74" s="189" t="str">
        <f t="shared" si="11"/>
        <v/>
      </c>
      <c r="P74" s="189" t="str">
        <f t="shared" si="11"/>
        <v/>
      </c>
      <c r="Q74" s="189" t="str">
        <f t="shared" si="11"/>
        <v/>
      </c>
      <c r="R74" s="189" t="str">
        <f t="shared" si="11"/>
        <v/>
      </c>
      <c r="S74" s="189" t="str">
        <f t="shared" si="11"/>
        <v/>
      </c>
      <c r="T74" s="189" t="str">
        <f t="shared" si="11"/>
        <v/>
      </c>
      <c r="U74" s="189" t="str">
        <f t="shared" si="11"/>
        <v/>
      </c>
      <c r="V74" s="189" t="str">
        <f t="shared" si="11"/>
        <v/>
      </c>
      <c r="W74" s="189" t="str">
        <f t="shared" si="11"/>
        <v/>
      </c>
      <c r="X74" s="189" t="str">
        <f t="shared" si="11"/>
        <v/>
      </c>
      <c r="Y74" s="189" t="str">
        <f t="shared" si="11"/>
        <v/>
      </c>
      <c r="Z74" s="189" t="str">
        <f t="shared" si="11"/>
        <v/>
      </c>
      <c r="AA74" s="189" t="str">
        <f t="shared" si="11"/>
        <v/>
      </c>
      <c r="AB74" s="189" t="str">
        <f t="shared" si="11"/>
        <v/>
      </c>
      <c r="AC74" s="189" t="str">
        <f t="shared" si="11"/>
        <v/>
      </c>
      <c r="AD74" s="189" t="str">
        <f t="shared" si="11"/>
        <v/>
      </c>
      <c r="AE74" s="189" t="str">
        <f t="shared" si="11"/>
        <v/>
      </c>
      <c r="AF74" s="189" t="str">
        <f t="shared" si="11"/>
        <v/>
      </c>
      <c r="AG74" s="189" t="str">
        <f t="shared" si="11"/>
        <v/>
      </c>
      <c r="AH74" s="189" t="str">
        <f t="shared" si="11"/>
        <v/>
      </c>
      <c r="AI74" s="189" t="str">
        <f t="shared" si="11"/>
        <v/>
      </c>
      <c r="AJ74" s="189" t="str">
        <f t="shared" si="11"/>
        <v/>
      </c>
      <c r="AK74" s="189" t="str">
        <f t="shared" si="11"/>
        <v/>
      </c>
      <c r="AL74" s="189" t="str">
        <f t="shared" si="11"/>
        <v/>
      </c>
      <c r="AM74" s="189" t="str">
        <f t="shared" si="11"/>
        <v/>
      </c>
      <c r="AN74" s="189" t="str">
        <f t="shared" si="11"/>
        <v/>
      </c>
      <c r="AO74" s="189" t="str">
        <f t="shared" si="11"/>
        <v/>
      </c>
      <c r="AP74" s="189" t="str">
        <f t="shared" si="11"/>
        <v/>
      </c>
      <c r="AQ74" s="189" t="str">
        <f t="shared" si="11"/>
        <v/>
      </c>
      <c r="AR74" s="164"/>
    </row>
    <row r="75" spans="1:44" x14ac:dyDescent="0.25">
      <c r="A75" s="190" t="s">
        <v>107</v>
      </c>
      <c r="B75" s="167">
        <f>'Investment Scenario'!B81</f>
        <v>0</v>
      </c>
      <c r="C75" s="185">
        <f>'Investment Scenario'!C81</f>
        <v>0</v>
      </c>
      <c r="D75" s="175"/>
      <c r="E75" s="186">
        <f>'Investment Scenario'!E81</f>
        <v>0</v>
      </c>
      <c r="F75" s="186">
        <f>'Investment Scenario'!F81</f>
        <v>0</v>
      </c>
      <c r="G75" s="186">
        <f>'Investment Scenario'!G81</f>
        <v>0</v>
      </c>
      <c r="H75" s="186">
        <f>'Investment Scenario'!H81</f>
        <v>0</v>
      </c>
      <c r="I75" s="186">
        <f>'Investment Scenario'!I81</f>
        <v>0</v>
      </c>
      <c r="J75" s="186">
        <f>'Investment Scenario'!J81</f>
        <v>0</v>
      </c>
      <c r="K75" s="186">
        <f>'Investment Scenario'!K81</f>
        <v>0</v>
      </c>
      <c r="L75" s="186">
        <f>'Investment Scenario'!L81</f>
        <v>0</v>
      </c>
      <c r="M75" s="186">
        <f>'Investment Scenario'!M81</f>
        <v>0</v>
      </c>
      <c r="N75" s="186">
        <f>'Investment Scenario'!N81</f>
        <v>0</v>
      </c>
      <c r="O75" s="186">
        <f>'Investment Scenario'!O81</f>
        <v>0</v>
      </c>
      <c r="P75" s="186">
        <f>'Investment Scenario'!P81</f>
        <v>0</v>
      </c>
      <c r="Q75" s="186">
        <f>'Investment Scenario'!Q81</f>
        <v>0</v>
      </c>
      <c r="R75" s="186">
        <f>'Investment Scenario'!R81</f>
        <v>0</v>
      </c>
      <c r="S75" s="186">
        <f>'Investment Scenario'!S81</f>
        <v>0</v>
      </c>
      <c r="T75" s="186">
        <f>'Investment Scenario'!T81</f>
        <v>0</v>
      </c>
      <c r="U75" s="186">
        <f>'Investment Scenario'!U81</f>
        <v>0</v>
      </c>
      <c r="V75" s="186">
        <f>'Investment Scenario'!V81</f>
        <v>0</v>
      </c>
      <c r="W75" s="186">
        <f>'Investment Scenario'!W81</f>
        <v>0</v>
      </c>
      <c r="X75" s="186">
        <f>'Investment Scenario'!X81</f>
        <v>0</v>
      </c>
      <c r="Y75" s="186">
        <f>'Investment Scenario'!Y81</f>
        <v>0</v>
      </c>
      <c r="Z75" s="186">
        <f>'Investment Scenario'!Z81</f>
        <v>0</v>
      </c>
      <c r="AA75" s="186">
        <f>'Investment Scenario'!AA81</f>
        <v>0</v>
      </c>
      <c r="AB75" s="186">
        <f>'Investment Scenario'!AB81</f>
        <v>0</v>
      </c>
      <c r="AC75" s="186">
        <f>'Investment Scenario'!AC81</f>
        <v>0</v>
      </c>
      <c r="AD75" s="186">
        <f>'Investment Scenario'!AD81</f>
        <v>0</v>
      </c>
      <c r="AE75" s="186">
        <f>'Investment Scenario'!AE81</f>
        <v>0</v>
      </c>
      <c r="AF75" s="186">
        <f>'Investment Scenario'!AF81</f>
        <v>0</v>
      </c>
      <c r="AG75" s="186">
        <f>'Investment Scenario'!AG81</f>
        <v>0</v>
      </c>
      <c r="AH75" s="186">
        <f>'Investment Scenario'!AH81</f>
        <v>0</v>
      </c>
      <c r="AI75" s="186">
        <f>'Investment Scenario'!AI81</f>
        <v>0</v>
      </c>
      <c r="AJ75" s="186">
        <f>'Investment Scenario'!AJ81</f>
        <v>0</v>
      </c>
      <c r="AK75" s="186">
        <f>'Investment Scenario'!AK81</f>
        <v>0</v>
      </c>
      <c r="AL75" s="186">
        <f>'Investment Scenario'!AL81</f>
        <v>0</v>
      </c>
      <c r="AM75" s="186">
        <f>'Investment Scenario'!AM81</f>
        <v>0</v>
      </c>
      <c r="AN75" s="186">
        <f>'Investment Scenario'!AN81</f>
        <v>0</v>
      </c>
      <c r="AO75" s="186">
        <f>'Investment Scenario'!AO81</f>
        <v>0</v>
      </c>
      <c r="AP75" s="186">
        <f>'Investment Scenario'!AP81</f>
        <v>0</v>
      </c>
      <c r="AQ75" s="186">
        <f>'Investment Scenario'!AQ81</f>
        <v>0</v>
      </c>
      <c r="AR75" s="164"/>
    </row>
    <row r="76" spans="1:44" x14ac:dyDescent="0.25">
      <c r="A76" s="187" t="s">
        <v>117</v>
      </c>
      <c r="B76" s="188"/>
      <c r="C76" s="164"/>
      <c r="D76" s="175"/>
      <c r="E76" s="186">
        <f>'Investment Scenario'!E82</f>
        <v>0</v>
      </c>
      <c r="F76" s="186">
        <f>'Investment Scenario'!F82</f>
        <v>0</v>
      </c>
      <c r="G76" s="186">
        <f>'Investment Scenario'!G82</f>
        <v>0</v>
      </c>
      <c r="H76" s="186">
        <f>'Investment Scenario'!H82</f>
        <v>0</v>
      </c>
      <c r="I76" s="186">
        <f>'Investment Scenario'!I82</f>
        <v>0</v>
      </c>
      <c r="J76" s="186">
        <f>'Investment Scenario'!J82</f>
        <v>0</v>
      </c>
      <c r="K76" s="186">
        <f>'Investment Scenario'!K82</f>
        <v>0</v>
      </c>
      <c r="L76" s="186">
        <f>'Investment Scenario'!L82</f>
        <v>0</v>
      </c>
      <c r="M76" s="186">
        <f>'Investment Scenario'!M82</f>
        <v>0</v>
      </c>
      <c r="N76" s="186">
        <f>'Investment Scenario'!N82</f>
        <v>0</v>
      </c>
      <c r="O76" s="186">
        <f>'Investment Scenario'!O82</f>
        <v>0</v>
      </c>
      <c r="P76" s="186">
        <f>'Investment Scenario'!P82</f>
        <v>0</v>
      </c>
      <c r="Q76" s="186">
        <f>'Investment Scenario'!Q82</f>
        <v>0</v>
      </c>
      <c r="R76" s="186">
        <f>'Investment Scenario'!R82</f>
        <v>0</v>
      </c>
      <c r="S76" s="186">
        <f>'Investment Scenario'!S82</f>
        <v>0</v>
      </c>
      <c r="T76" s="186">
        <f>'Investment Scenario'!T82</f>
        <v>0</v>
      </c>
      <c r="U76" s="186">
        <f>'Investment Scenario'!U82</f>
        <v>0</v>
      </c>
      <c r="V76" s="186">
        <f>'Investment Scenario'!V82</f>
        <v>0</v>
      </c>
      <c r="W76" s="186">
        <f>'Investment Scenario'!W82</f>
        <v>0</v>
      </c>
      <c r="X76" s="186">
        <f>'Investment Scenario'!X82</f>
        <v>0</v>
      </c>
      <c r="Y76" s="186">
        <f>'Investment Scenario'!Y82</f>
        <v>0</v>
      </c>
      <c r="Z76" s="186">
        <f>'Investment Scenario'!Z82</f>
        <v>0</v>
      </c>
      <c r="AA76" s="186">
        <f>'Investment Scenario'!AA82</f>
        <v>0</v>
      </c>
      <c r="AB76" s="186">
        <f>'Investment Scenario'!AB82</f>
        <v>0</v>
      </c>
      <c r="AC76" s="186">
        <f>'Investment Scenario'!AC82</f>
        <v>0</v>
      </c>
      <c r="AD76" s="186">
        <f>'Investment Scenario'!AD82</f>
        <v>0</v>
      </c>
      <c r="AE76" s="186">
        <f>'Investment Scenario'!AE82</f>
        <v>0</v>
      </c>
      <c r="AF76" s="186">
        <f>'Investment Scenario'!AF82</f>
        <v>0</v>
      </c>
      <c r="AG76" s="186">
        <f>'Investment Scenario'!AG82</f>
        <v>0</v>
      </c>
      <c r="AH76" s="186">
        <f>'Investment Scenario'!AH82</f>
        <v>0</v>
      </c>
      <c r="AI76" s="186">
        <f>'Investment Scenario'!AI82</f>
        <v>0</v>
      </c>
      <c r="AJ76" s="186">
        <f>'Investment Scenario'!AJ82</f>
        <v>0</v>
      </c>
      <c r="AK76" s="186">
        <f>'Investment Scenario'!AK82</f>
        <v>0</v>
      </c>
      <c r="AL76" s="186">
        <f>'Investment Scenario'!AL82</f>
        <v>0</v>
      </c>
      <c r="AM76" s="186">
        <f>'Investment Scenario'!AM82</f>
        <v>0</v>
      </c>
      <c r="AN76" s="186">
        <f>'Investment Scenario'!AN82</f>
        <v>0</v>
      </c>
      <c r="AO76" s="186">
        <f>'Investment Scenario'!AO82</f>
        <v>0</v>
      </c>
      <c r="AP76" s="186">
        <f>'Investment Scenario'!AP82</f>
        <v>0</v>
      </c>
      <c r="AQ76" s="186">
        <f>'Investment Scenario'!AQ82</f>
        <v>0</v>
      </c>
      <c r="AR76" s="164"/>
    </row>
    <row r="77" spans="1:44" x14ac:dyDescent="0.25">
      <c r="A77" s="187" t="s">
        <v>127</v>
      </c>
      <c r="B77" s="188"/>
      <c r="C77" s="164"/>
      <c r="D77" s="175"/>
      <c r="E77" s="186" t="str">
        <f>'Investment Scenario'!E83</f>
        <v/>
      </c>
      <c r="F77" s="186" t="str">
        <f>'Investment Scenario'!F83</f>
        <v/>
      </c>
      <c r="G77" s="189" t="str">
        <f t="shared" ref="G77:AQ77" si="12">IFERROR(G75/G76,"")</f>
        <v/>
      </c>
      <c r="H77" s="189" t="str">
        <f t="shared" si="12"/>
        <v/>
      </c>
      <c r="I77" s="189" t="str">
        <f t="shared" si="12"/>
        <v/>
      </c>
      <c r="J77" s="189" t="str">
        <f t="shared" si="12"/>
        <v/>
      </c>
      <c r="K77" s="189" t="str">
        <f t="shared" si="12"/>
        <v/>
      </c>
      <c r="L77" s="189" t="str">
        <f t="shared" si="12"/>
        <v/>
      </c>
      <c r="M77" s="189" t="str">
        <f t="shared" si="12"/>
        <v/>
      </c>
      <c r="N77" s="189" t="str">
        <f t="shared" si="12"/>
        <v/>
      </c>
      <c r="O77" s="189" t="str">
        <f t="shared" si="12"/>
        <v/>
      </c>
      <c r="P77" s="189" t="str">
        <f t="shared" si="12"/>
        <v/>
      </c>
      <c r="Q77" s="189" t="str">
        <f t="shared" si="12"/>
        <v/>
      </c>
      <c r="R77" s="189" t="str">
        <f t="shared" si="12"/>
        <v/>
      </c>
      <c r="S77" s="189" t="str">
        <f t="shared" si="12"/>
        <v/>
      </c>
      <c r="T77" s="189" t="str">
        <f t="shared" si="12"/>
        <v/>
      </c>
      <c r="U77" s="189" t="str">
        <f t="shared" si="12"/>
        <v/>
      </c>
      <c r="V77" s="189" t="str">
        <f t="shared" si="12"/>
        <v/>
      </c>
      <c r="W77" s="189" t="str">
        <f t="shared" si="12"/>
        <v/>
      </c>
      <c r="X77" s="189" t="str">
        <f t="shared" si="12"/>
        <v/>
      </c>
      <c r="Y77" s="189" t="str">
        <f t="shared" si="12"/>
        <v/>
      </c>
      <c r="Z77" s="189" t="str">
        <f t="shared" si="12"/>
        <v/>
      </c>
      <c r="AA77" s="189" t="str">
        <f t="shared" si="12"/>
        <v/>
      </c>
      <c r="AB77" s="189" t="str">
        <f t="shared" si="12"/>
        <v/>
      </c>
      <c r="AC77" s="189" t="str">
        <f t="shared" si="12"/>
        <v/>
      </c>
      <c r="AD77" s="189" t="str">
        <f t="shared" si="12"/>
        <v/>
      </c>
      <c r="AE77" s="189" t="str">
        <f t="shared" si="12"/>
        <v/>
      </c>
      <c r="AF77" s="189" t="str">
        <f t="shared" si="12"/>
        <v/>
      </c>
      <c r="AG77" s="189" t="str">
        <f t="shared" si="12"/>
        <v/>
      </c>
      <c r="AH77" s="189" t="str">
        <f t="shared" si="12"/>
        <v/>
      </c>
      <c r="AI77" s="189" t="str">
        <f t="shared" si="12"/>
        <v/>
      </c>
      <c r="AJ77" s="189" t="str">
        <f t="shared" si="12"/>
        <v/>
      </c>
      <c r="AK77" s="189" t="str">
        <f t="shared" si="12"/>
        <v/>
      </c>
      <c r="AL77" s="189" t="str">
        <f t="shared" si="12"/>
        <v/>
      </c>
      <c r="AM77" s="189" t="str">
        <f t="shared" si="12"/>
        <v/>
      </c>
      <c r="AN77" s="189" t="str">
        <f t="shared" si="12"/>
        <v/>
      </c>
      <c r="AO77" s="189" t="str">
        <f t="shared" si="12"/>
        <v/>
      </c>
      <c r="AP77" s="189" t="str">
        <f t="shared" si="12"/>
        <v/>
      </c>
      <c r="AQ77" s="189" t="str">
        <f t="shared" si="12"/>
        <v/>
      </c>
      <c r="AR77" s="164"/>
    </row>
    <row r="78" spans="1:44" x14ac:dyDescent="0.25">
      <c r="A78" s="190" t="s">
        <v>108</v>
      </c>
      <c r="B78" s="167">
        <f>'Investment Scenario'!B84</f>
        <v>0</v>
      </c>
      <c r="C78" s="185">
        <f>'Investment Scenario'!C84</f>
        <v>0</v>
      </c>
      <c r="D78" s="175"/>
      <c r="E78" s="186">
        <f>'Investment Scenario'!E84</f>
        <v>0</v>
      </c>
      <c r="F78" s="186">
        <f>'Investment Scenario'!F84</f>
        <v>0</v>
      </c>
      <c r="G78" s="186">
        <f>'Investment Scenario'!G84</f>
        <v>0</v>
      </c>
      <c r="H78" s="186">
        <f>'Investment Scenario'!H84</f>
        <v>0</v>
      </c>
      <c r="I78" s="186">
        <f>'Investment Scenario'!I84</f>
        <v>0</v>
      </c>
      <c r="J78" s="186">
        <f>'Investment Scenario'!J84</f>
        <v>0</v>
      </c>
      <c r="K78" s="186">
        <f>'Investment Scenario'!K84</f>
        <v>0</v>
      </c>
      <c r="L78" s="186">
        <f>'Investment Scenario'!L84</f>
        <v>0</v>
      </c>
      <c r="M78" s="186">
        <f>'Investment Scenario'!M84</f>
        <v>0</v>
      </c>
      <c r="N78" s="186">
        <f>'Investment Scenario'!N84</f>
        <v>0</v>
      </c>
      <c r="O78" s="186">
        <f>'Investment Scenario'!O84</f>
        <v>0</v>
      </c>
      <c r="P78" s="186">
        <f>'Investment Scenario'!P84</f>
        <v>0</v>
      </c>
      <c r="Q78" s="186">
        <f>'Investment Scenario'!Q84</f>
        <v>0</v>
      </c>
      <c r="R78" s="186">
        <f>'Investment Scenario'!R84</f>
        <v>0</v>
      </c>
      <c r="S78" s="186">
        <f>'Investment Scenario'!S84</f>
        <v>0</v>
      </c>
      <c r="T78" s="186">
        <f>'Investment Scenario'!T84</f>
        <v>0</v>
      </c>
      <c r="U78" s="186">
        <f>'Investment Scenario'!U84</f>
        <v>0</v>
      </c>
      <c r="V78" s="186">
        <f>'Investment Scenario'!V84</f>
        <v>0</v>
      </c>
      <c r="W78" s="186">
        <f>'Investment Scenario'!W84</f>
        <v>0</v>
      </c>
      <c r="X78" s="186">
        <f>'Investment Scenario'!X84</f>
        <v>0</v>
      </c>
      <c r="Y78" s="186">
        <f>'Investment Scenario'!Y84</f>
        <v>0</v>
      </c>
      <c r="Z78" s="186">
        <f>'Investment Scenario'!Z84</f>
        <v>0</v>
      </c>
      <c r="AA78" s="186">
        <f>'Investment Scenario'!AA84</f>
        <v>0</v>
      </c>
      <c r="AB78" s="186">
        <f>'Investment Scenario'!AB84</f>
        <v>0</v>
      </c>
      <c r="AC78" s="186">
        <f>'Investment Scenario'!AC84</f>
        <v>0</v>
      </c>
      <c r="AD78" s="186">
        <f>'Investment Scenario'!AD84</f>
        <v>0</v>
      </c>
      <c r="AE78" s="186">
        <f>'Investment Scenario'!AE84</f>
        <v>0</v>
      </c>
      <c r="AF78" s="186">
        <f>'Investment Scenario'!AF84</f>
        <v>0</v>
      </c>
      <c r="AG78" s="186">
        <f>'Investment Scenario'!AG84</f>
        <v>0</v>
      </c>
      <c r="AH78" s="186">
        <f>'Investment Scenario'!AH84</f>
        <v>0</v>
      </c>
      <c r="AI78" s="186">
        <f>'Investment Scenario'!AI84</f>
        <v>0</v>
      </c>
      <c r="AJ78" s="186">
        <f>'Investment Scenario'!AJ84</f>
        <v>0</v>
      </c>
      <c r="AK78" s="186">
        <f>'Investment Scenario'!AK84</f>
        <v>0</v>
      </c>
      <c r="AL78" s="186">
        <f>'Investment Scenario'!AL84</f>
        <v>0</v>
      </c>
      <c r="AM78" s="186">
        <f>'Investment Scenario'!AM84</f>
        <v>0</v>
      </c>
      <c r="AN78" s="186">
        <f>'Investment Scenario'!AN84</f>
        <v>0</v>
      </c>
      <c r="AO78" s="186">
        <f>'Investment Scenario'!AO84</f>
        <v>0</v>
      </c>
      <c r="AP78" s="186">
        <f>'Investment Scenario'!AP84</f>
        <v>0</v>
      </c>
      <c r="AQ78" s="186">
        <f>'Investment Scenario'!AQ84</f>
        <v>0</v>
      </c>
      <c r="AR78" s="164"/>
    </row>
    <row r="79" spans="1:44" x14ac:dyDescent="0.25">
      <c r="A79" s="187" t="s">
        <v>118</v>
      </c>
      <c r="B79" s="188"/>
      <c r="C79" s="164"/>
      <c r="D79" s="175"/>
      <c r="E79" s="186">
        <f>'Investment Scenario'!E85</f>
        <v>0</v>
      </c>
      <c r="F79" s="186">
        <f>'Investment Scenario'!F85</f>
        <v>0</v>
      </c>
      <c r="G79" s="186">
        <f>'Investment Scenario'!G85</f>
        <v>0</v>
      </c>
      <c r="H79" s="186">
        <f>'Investment Scenario'!H85</f>
        <v>0</v>
      </c>
      <c r="I79" s="186">
        <f>'Investment Scenario'!I85</f>
        <v>0</v>
      </c>
      <c r="J79" s="186">
        <f>'Investment Scenario'!J85</f>
        <v>0</v>
      </c>
      <c r="K79" s="186">
        <f>'Investment Scenario'!K85</f>
        <v>0</v>
      </c>
      <c r="L79" s="186">
        <f>'Investment Scenario'!L85</f>
        <v>0</v>
      </c>
      <c r="M79" s="186">
        <f>'Investment Scenario'!M85</f>
        <v>0</v>
      </c>
      <c r="N79" s="186">
        <f>'Investment Scenario'!N85</f>
        <v>0</v>
      </c>
      <c r="O79" s="186">
        <f>'Investment Scenario'!O85</f>
        <v>0</v>
      </c>
      <c r="P79" s="186">
        <f>'Investment Scenario'!P85</f>
        <v>0</v>
      </c>
      <c r="Q79" s="186">
        <f>'Investment Scenario'!Q85</f>
        <v>0</v>
      </c>
      <c r="R79" s="186">
        <f>'Investment Scenario'!R85</f>
        <v>0</v>
      </c>
      <c r="S79" s="186">
        <f>'Investment Scenario'!S85</f>
        <v>0</v>
      </c>
      <c r="T79" s="186">
        <f>'Investment Scenario'!T85</f>
        <v>0</v>
      </c>
      <c r="U79" s="186">
        <f>'Investment Scenario'!U85</f>
        <v>0</v>
      </c>
      <c r="V79" s="186">
        <f>'Investment Scenario'!V85</f>
        <v>0</v>
      </c>
      <c r="W79" s="186">
        <f>'Investment Scenario'!W85</f>
        <v>0</v>
      </c>
      <c r="X79" s="186">
        <f>'Investment Scenario'!X85</f>
        <v>0</v>
      </c>
      <c r="Y79" s="186">
        <f>'Investment Scenario'!Y85</f>
        <v>0</v>
      </c>
      <c r="Z79" s="186">
        <f>'Investment Scenario'!Z85</f>
        <v>0</v>
      </c>
      <c r="AA79" s="186">
        <f>'Investment Scenario'!AA85</f>
        <v>0</v>
      </c>
      <c r="AB79" s="186">
        <f>'Investment Scenario'!AB85</f>
        <v>0</v>
      </c>
      <c r="AC79" s="186">
        <f>'Investment Scenario'!AC85</f>
        <v>0</v>
      </c>
      <c r="AD79" s="186">
        <f>'Investment Scenario'!AD85</f>
        <v>0</v>
      </c>
      <c r="AE79" s="186">
        <f>'Investment Scenario'!AE85</f>
        <v>0</v>
      </c>
      <c r="AF79" s="186">
        <f>'Investment Scenario'!AF85</f>
        <v>0</v>
      </c>
      <c r="AG79" s="186">
        <f>'Investment Scenario'!AG85</f>
        <v>0</v>
      </c>
      <c r="AH79" s="186">
        <f>'Investment Scenario'!AH85</f>
        <v>0</v>
      </c>
      <c r="AI79" s="186">
        <f>'Investment Scenario'!AI85</f>
        <v>0</v>
      </c>
      <c r="AJ79" s="186">
        <f>'Investment Scenario'!AJ85</f>
        <v>0</v>
      </c>
      <c r="AK79" s="186">
        <f>'Investment Scenario'!AK85</f>
        <v>0</v>
      </c>
      <c r="AL79" s="186">
        <f>'Investment Scenario'!AL85</f>
        <v>0</v>
      </c>
      <c r="AM79" s="186">
        <f>'Investment Scenario'!AM85</f>
        <v>0</v>
      </c>
      <c r="AN79" s="186">
        <f>'Investment Scenario'!AN85</f>
        <v>0</v>
      </c>
      <c r="AO79" s="186">
        <f>'Investment Scenario'!AO85</f>
        <v>0</v>
      </c>
      <c r="AP79" s="186">
        <f>'Investment Scenario'!AP85</f>
        <v>0</v>
      </c>
      <c r="AQ79" s="186">
        <f>'Investment Scenario'!AQ85</f>
        <v>0</v>
      </c>
      <c r="AR79" s="164"/>
    </row>
    <row r="80" spans="1:44" x14ac:dyDescent="0.25">
      <c r="A80" s="187" t="s">
        <v>128</v>
      </c>
      <c r="B80" s="188"/>
      <c r="C80" s="164"/>
      <c r="D80" s="175"/>
      <c r="E80" s="186" t="str">
        <f>'Investment Scenario'!E86</f>
        <v/>
      </c>
      <c r="F80" s="186" t="str">
        <f>'Investment Scenario'!F86</f>
        <v/>
      </c>
      <c r="G80" s="189" t="str">
        <f t="shared" ref="G80:AQ80" si="13">IFERROR(G78/G79,"")</f>
        <v/>
      </c>
      <c r="H80" s="189" t="str">
        <f t="shared" si="13"/>
        <v/>
      </c>
      <c r="I80" s="189" t="str">
        <f t="shared" si="13"/>
        <v/>
      </c>
      <c r="J80" s="189" t="str">
        <f t="shared" si="13"/>
        <v/>
      </c>
      <c r="K80" s="189" t="str">
        <f t="shared" si="13"/>
        <v/>
      </c>
      <c r="L80" s="189" t="str">
        <f t="shared" si="13"/>
        <v/>
      </c>
      <c r="M80" s="189" t="str">
        <f t="shared" si="13"/>
        <v/>
      </c>
      <c r="N80" s="189" t="str">
        <f t="shared" si="13"/>
        <v/>
      </c>
      <c r="O80" s="189" t="str">
        <f t="shared" si="13"/>
        <v/>
      </c>
      <c r="P80" s="189" t="str">
        <f t="shared" si="13"/>
        <v/>
      </c>
      <c r="Q80" s="189" t="str">
        <f t="shared" si="13"/>
        <v/>
      </c>
      <c r="R80" s="189" t="str">
        <f t="shared" si="13"/>
        <v/>
      </c>
      <c r="S80" s="189" t="str">
        <f t="shared" si="13"/>
        <v/>
      </c>
      <c r="T80" s="189" t="str">
        <f t="shared" si="13"/>
        <v/>
      </c>
      <c r="U80" s="189" t="str">
        <f t="shared" si="13"/>
        <v/>
      </c>
      <c r="V80" s="189" t="str">
        <f t="shared" si="13"/>
        <v/>
      </c>
      <c r="W80" s="189" t="str">
        <f t="shared" si="13"/>
        <v/>
      </c>
      <c r="X80" s="189" t="str">
        <f t="shared" si="13"/>
        <v/>
      </c>
      <c r="Y80" s="189" t="str">
        <f t="shared" si="13"/>
        <v/>
      </c>
      <c r="Z80" s="189" t="str">
        <f t="shared" si="13"/>
        <v/>
      </c>
      <c r="AA80" s="189" t="str">
        <f t="shared" si="13"/>
        <v/>
      </c>
      <c r="AB80" s="189" t="str">
        <f t="shared" si="13"/>
        <v/>
      </c>
      <c r="AC80" s="189" t="str">
        <f t="shared" si="13"/>
        <v/>
      </c>
      <c r="AD80" s="189" t="str">
        <f t="shared" si="13"/>
        <v/>
      </c>
      <c r="AE80" s="189" t="str">
        <f t="shared" si="13"/>
        <v/>
      </c>
      <c r="AF80" s="189" t="str">
        <f t="shared" si="13"/>
        <v/>
      </c>
      <c r="AG80" s="189" t="str">
        <f t="shared" si="13"/>
        <v/>
      </c>
      <c r="AH80" s="189" t="str">
        <f t="shared" si="13"/>
        <v/>
      </c>
      <c r="AI80" s="189" t="str">
        <f t="shared" si="13"/>
        <v/>
      </c>
      <c r="AJ80" s="189" t="str">
        <f t="shared" si="13"/>
        <v/>
      </c>
      <c r="AK80" s="189" t="str">
        <f t="shared" si="13"/>
        <v/>
      </c>
      <c r="AL80" s="189" t="str">
        <f t="shared" si="13"/>
        <v/>
      </c>
      <c r="AM80" s="189" t="str">
        <f t="shared" si="13"/>
        <v/>
      </c>
      <c r="AN80" s="189" t="str">
        <f t="shared" si="13"/>
        <v/>
      </c>
      <c r="AO80" s="189" t="str">
        <f t="shared" si="13"/>
        <v/>
      </c>
      <c r="AP80" s="189" t="str">
        <f t="shared" si="13"/>
        <v/>
      </c>
      <c r="AQ80" s="189" t="str">
        <f t="shared" si="13"/>
        <v/>
      </c>
      <c r="AR80" s="164"/>
    </row>
    <row r="81" spans="1:44" x14ac:dyDescent="0.25">
      <c r="A81" s="190" t="s">
        <v>109</v>
      </c>
      <c r="B81" s="167">
        <f>'Investment Scenario'!B87</f>
        <v>0</v>
      </c>
      <c r="C81" s="185">
        <f>'Investment Scenario'!C87</f>
        <v>0</v>
      </c>
      <c r="D81" s="175"/>
      <c r="E81" s="186">
        <f>'Investment Scenario'!E87</f>
        <v>0</v>
      </c>
      <c r="F81" s="186">
        <f>'Investment Scenario'!F87</f>
        <v>0</v>
      </c>
      <c r="G81" s="186">
        <f>'Investment Scenario'!G87</f>
        <v>0</v>
      </c>
      <c r="H81" s="186">
        <f>'Investment Scenario'!H87</f>
        <v>0</v>
      </c>
      <c r="I81" s="186">
        <f>'Investment Scenario'!I87</f>
        <v>0</v>
      </c>
      <c r="J81" s="186">
        <f>'Investment Scenario'!J87</f>
        <v>0</v>
      </c>
      <c r="K81" s="186">
        <f>'Investment Scenario'!K87</f>
        <v>0</v>
      </c>
      <c r="L81" s="186">
        <f>'Investment Scenario'!L87</f>
        <v>0</v>
      </c>
      <c r="M81" s="186">
        <f>'Investment Scenario'!M87</f>
        <v>0</v>
      </c>
      <c r="N81" s="186">
        <f>'Investment Scenario'!N87</f>
        <v>0</v>
      </c>
      <c r="O81" s="186">
        <f>'Investment Scenario'!O87</f>
        <v>0</v>
      </c>
      <c r="P81" s="186">
        <f>'Investment Scenario'!P87</f>
        <v>0</v>
      </c>
      <c r="Q81" s="186">
        <f>'Investment Scenario'!Q87</f>
        <v>0</v>
      </c>
      <c r="R81" s="186">
        <f>'Investment Scenario'!R87</f>
        <v>0</v>
      </c>
      <c r="S81" s="186">
        <f>'Investment Scenario'!S87</f>
        <v>0</v>
      </c>
      <c r="T81" s="186">
        <f>'Investment Scenario'!T87</f>
        <v>0</v>
      </c>
      <c r="U81" s="186">
        <f>'Investment Scenario'!U87</f>
        <v>0</v>
      </c>
      <c r="V81" s="186">
        <f>'Investment Scenario'!V87</f>
        <v>0</v>
      </c>
      <c r="W81" s="186">
        <f>'Investment Scenario'!W87</f>
        <v>0</v>
      </c>
      <c r="X81" s="186">
        <f>'Investment Scenario'!X87</f>
        <v>0</v>
      </c>
      <c r="Y81" s="186">
        <f>'Investment Scenario'!Y87</f>
        <v>0</v>
      </c>
      <c r="Z81" s="186">
        <f>'Investment Scenario'!Z87</f>
        <v>0</v>
      </c>
      <c r="AA81" s="186">
        <f>'Investment Scenario'!AA87</f>
        <v>0</v>
      </c>
      <c r="AB81" s="186">
        <f>'Investment Scenario'!AB87</f>
        <v>0</v>
      </c>
      <c r="AC81" s="186">
        <f>'Investment Scenario'!AC87</f>
        <v>0</v>
      </c>
      <c r="AD81" s="186">
        <f>'Investment Scenario'!AD87</f>
        <v>0</v>
      </c>
      <c r="AE81" s="186">
        <f>'Investment Scenario'!AE87</f>
        <v>0</v>
      </c>
      <c r="AF81" s="186">
        <f>'Investment Scenario'!AF87</f>
        <v>0</v>
      </c>
      <c r="AG81" s="186">
        <f>'Investment Scenario'!AG87</f>
        <v>0</v>
      </c>
      <c r="AH81" s="186">
        <f>'Investment Scenario'!AH87</f>
        <v>0</v>
      </c>
      <c r="AI81" s="186">
        <f>'Investment Scenario'!AI87</f>
        <v>0</v>
      </c>
      <c r="AJ81" s="186">
        <f>'Investment Scenario'!AJ87</f>
        <v>0</v>
      </c>
      <c r="AK81" s="186">
        <f>'Investment Scenario'!AK87</f>
        <v>0</v>
      </c>
      <c r="AL81" s="186">
        <f>'Investment Scenario'!AL87</f>
        <v>0</v>
      </c>
      <c r="AM81" s="186">
        <f>'Investment Scenario'!AM87</f>
        <v>0</v>
      </c>
      <c r="AN81" s="186">
        <f>'Investment Scenario'!AN87</f>
        <v>0</v>
      </c>
      <c r="AO81" s="186">
        <f>'Investment Scenario'!AO87</f>
        <v>0</v>
      </c>
      <c r="AP81" s="186">
        <f>'Investment Scenario'!AP87</f>
        <v>0</v>
      </c>
      <c r="AQ81" s="186">
        <f>'Investment Scenario'!AQ87</f>
        <v>0</v>
      </c>
      <c r="AR81" s="164"/>
    </row>
    <row r="82" spans="1:44" x14ac:dyDescent="0.25">
      <c r="A82" s="187" t="s">
        <v>119</v>
      </c>
      <c r="B82" s="188"/>
      <c r="C82" s="165"/>
      <c r="D82" s="175"/>
      <c r="E82" s="186">
        <f>'Investment Scenario'!E88</f>
        <v>0</v>
      </c>
      <c r="F82" s="186">
        <f>'Investment Scenario'!F88</f>
        <v>0</v>
      </c>
      <c r="G82" s="186">
        <f>'Investment Scenario'!G88</f>
        <v>0</v>
      </c>
      <c r="H82" s="186">
        <f>'Investment Scenario'!H88</f>
        <v>0</v>
      </c>
      <c r="I82" s="186">
        <f>'Investment Scenario'!I88</f>
        <v>0</v>
      </c>
      <c r="J82" s="186">
        <f>'Investment Scenario'!J88</f>
        <v>0</v>
      </c>
      <c r="K82" s="186">
        <f>'Investment Scenario'!K88</f>
        <v>0</v>
      </c>
      <c r="L82" s="186">
        <f>'Investment Scenario'!L88</f>
        <v>0</v>
      </c>
      <c r="M82" s="186">
        <f>'Investment Scenario'!M88</f>
        <v>0</v>
      </c>
      <c r="N82" s="186">
        <f>'Investment Scenario'!N88</f>
        <v>0</v>
      </c>
      <c r="O82" s="186">
        <f>'Investment Scenario'!O88</f>
        <v>0</v>
      </c>
      <c r="P82" s="186">
        <f>'Investment Scenario'!P88</f>
        <v>0</v>
      </c>
      <c r="Q82" s="186">
        <f>'Investment Scenario'!Q88</f>
        <v>0</v>
      </c>
      <c r="R82" s="186">
        <f>'Investment Scenario'!R88</f>
        <v>0</v>
      </c>
      <c r="S82" s="186">
        <f>'Investment Scenario'!S88</f>
        <v>0</v>
      </c>
      <c r="T82" s="186">
        <f>'Investment Scenario'!T88</f>
        <v>0</v>
      </c>
      <c r="U82" s="186">
        <f>'Investment Scenario'!U88</f>
        <v>0</v>
      </c>
      <c r="V82" s="186">
        <f>'Investment Scenario'!V88</f>
        <v>0</v>
      </c>
      <c r="W82" s="186">
        <f>'Investment Scenario'!W88</f>
        <v>0</v>
      </c>
      <c r="X82" s="186">
        <f>'Investment Scenario'!X88</f>
        <v>0</v>
      </c>
      <c r="Y82" s="186">
        <f>'Investment Scenario'!Y88</f>
        <v>0</v>
      </c>
      <c r="Z82" s="186">
        <f>'Investment Scenario'!Z88</f>
        <v>0</v>
      </c>
      <c r="AA82" s="186">
        <f>'Investment Scenario'!AA88</f>
        <v>0</v>
      </c>
      <c r="AB82" s="186">
        <f>'Investment Scenario'!AB88</f>
        <v>0</v>
      </c>
      <c r="AC82" s="186">
        <f>'Investment Scenario'!AC88</f>
        <v>0</v>
      </c>
      <c r="AD82" s="186">
        <f>'Investment Scenario'!AD88</f>
        <v>0</v>
      </c>
      <c r="AE82" s="186">
        <f>'Investment Scenario'!AE88</f>
        <v>0</v>
      </c>
      <c r="AF82" s="186">
        <f>'Investment Scenario'!AF88</f>
        <v>0</v>
      </c>
      <c r="AG82" s="186">
        <f>'Investment Scenario'!AG88</f>
        <v>0</v>
      </c>
      <c r="AH82" s="186">
        <f>'Investment Scenario'!AH88</f>
        <v>0</v>
      </c>
      <c r="AI82" s="186">
        <f>'Investment Scenario'!AI88</f>
        <v>0</v>
      </c>
      <c r="AJ82" s="186">
        <f>'Investment Scenario'!AJ88</f>
        <v>0</v>
      </c>
      <c r="AK82" s="186">
        <f>'Investment Scenario'!AK88</f>
        <v>0</v>
      </c>
      <c r="AL82" s="186">
        <f>'Investment Scenario'!AL88</f>
        <v>0</v>
      </c>
      <c r="AM82" s="186">
        <f>'Investment Scenario'!AM88</f>
        <v>0</v>
      </c>
      <c r="AN82" s="186">
        <f>'Investment Scenario'!AN88</f>
        <v>0</v>
      </c>
      <c r="AO82" s="186">
        <f>'Investment Scenario'!AO88</f>
        <v>0</v>
      </c>
      <c r="AP82" s="186">
        <f>'Investment Scenario'!AP88</f>
        <v>0</v>
      </c>
      <c r="AQ82" s="186">
        <f>'Investment Scenario'!AQ88</f>
        <v>0</v>
      </c>
      <c r="AR82" s="164"/>
    </row>
    <row r="83" spans="1:44" x14ac:dyDescent="0.25">
      <c r="A83" s="187" t="s">
        <v>129</v>
      </c>
      <c r="B83" s="188"/>
      <c r="C83" s="164"/>
      <c r="D83" s="175"/>
      <c r="E83" s="186" t="str">
        <f>'Investment Scenario'!E89</f>
        <v/>
      </c>
      <c r="F83" s="186" t="str">
        <f>'Investment Scenario'!F89</f>
        <v/>
      </c>
      <c r="G83" s="189" t="str">
        <f t="shared" ref="G83:AQ83" si="14">IFERROR(G81/G82,"")</f>
        <v/>
      </c>
      <c r="H83" s="189" t="str">
        <f t="shared" si="14"/>
        <v/>
      </c>
      <c r="I83" s="189" t="str">
        <f t="shared" si="14"/>
        <v/>
      </c>
      <c r="J83" s="189" t="str">
        <f t="shared" si="14"/>
        <v/>
      </c>
      <c r="K83" s="189" t="str">
        <f t="shared" si="14"/>
        <v/>
      </c>
      <c r="L83" s="189" t="str">
        <f t="shared" si="14"/>
        <v/>
      </c>
      <c r="M83" s="189" t="str">
        <f t="shared" si="14"/>
        <v/>
      </c>
      <c r="N83" s="189" t="str">
        <f t="shared" si="14"/>
        <v/>
      </c>
      <c r="O83" s="189" t="str">
        <f t="shared" si="14"/>
        <v/>
      </c>
      <c r="P83" s="189" t="str">
        <f t="shared" si="14"/>
        <v/>
      </c>
      <c r="Q83" s="189" t="str">
        <f t="shared" si="14"/>
        <v/>
      </c>
      <c r="R83" s="189" t="str">
        <f t="shared" si="14"/>
        <v/>
      </c>
      <c r="S83" s="189" t="str">
        <f t="shared" si="14"/>
        <v/>
      </c>
      <c r="T83" s="189" t="str">
        <f t="shared" si="14"/>
        <v/>
      </c>
      <c r="U83" s="189" t="str">
        <f t="shared" si="14"/>
        <v/>
      </c>
      <c r="V83" s="189" t="str">
        <f t="shared" si="14"/>
        <v/>
      </c>
      <c r="W83" s="189" t="str">
        <f t="shared" si="14"/>
        <v/>
      </c>
      <c r="X83" s="189" t="str">
        <f t="shared" si="14"/>
        <v/>
      </c>
      <c r="Y83" s="189" t="str">
        <f t="shared" si="14"/>
        <v/>
      </c>
      <c r="Z83" s="189" t="str">
        <f t="shared" si="14"/>
        <v/>
      </c>
      <c r="AA83" s="189" t="str">
        <f t="shared" si="14"/>
        <v/>
      </c>
      <c r="AB83" s="189" t="str">
        <f t="shared" si="14"/>
        <v/>
      </c>
      <c r="AC83" s="189" t="str">
        <f t="shared" si="14"/>
        <v/>
      </c>
      <c r="AD83" s="189" t="str">
        <f t="shared" si="14"/>
        <v/>
      </c>
      <c r="AE83" s="189" t="str">
        <f t="shared" si="14"/>
        <v/>
      </c>
      <c r="AF83" s="189" t="str">
        <f t="shared" si="14"/>
        <v/>
      </c>
      <c r="AG83" s="189" t="str">
        <f t="shared" si="14"/>
        <v/>
      </c>
      <c r="AH83" s="189" t="str">
        <f t="shared" si="14"/>
        <v/>
      </c>
      <c r="AI83" s="189" t="str">
        <f t="shared" si="14"/>
        <v/>
      </c>
      <c r="AJ83" s="189" t="str">
        <f t="shared" si="14"/>
        <v/>
      </c>
      <c r="AK83" s="189" t="str">
        <f t="shared" si="14"/>
        <v/>
      </c>
      <c r="AL83" s="189" t="str">
        <f t="shared" si="14"/>
        <v/>
      </c>
      <c r="AM83" s="189" t="str">
        <f t="shared" si="14"/>
        <v/>
      </c>
      <c r="AN83" s="189" t="str">
        <f t="shared" si="14"/>
        <v/>
      </c>
      <c r="AO83" s="189" t="str">
        <f t="shared" si="14"/>
        <v/>
      </c>
      <c r="AP83" s="189" t="str">
        <f t="shared" si="14"/>
        <v/>
      </c>
      <c r="AQ83" s="189" t="str">
        <f t="shared" si="14"/>
        <v/>
      </c>
      <c r="AR83" s="164"/>
    </row>
    <row r="84" spans="1:44" x14ac:dyDescent="0.25">
      <c r="A84" s="190" t="s">
        <v>131</v>
      </c>
      <c r="B84" s="167">
        <f>'Investment Scenario'!B90</f>
        <v>0</v>
      </c>
      <c r="C84" s="175"/>
      <c r="D84" s="175"/>
      <c r="E84" s="186">
        <f>'Investment Scenario'!E90</f>
        <v>0</v>
      </c>
      <c r="F84" s="186">
        <f>'Investment Scenario'!F90</f>
        <v>0</v>
      </c>
      <c r="G84" s="186">
        <f>'Investment Scenario'!G90</f>
        <v>0</v>
      </c>
      <c r="H84" s="186">
        <f>'Investment Scenario'!H90</f>
        <v>0</v>
      </c>
      <c r="I84" s="186">
        <f>'Investment Scenario'!I90</f>
        <v>0</v>
      </c>
      <c r="J84" s="186">
        <f>'Investment Scenario'!J90</f>
        <v>0</v>
      </c>
      <c r="K84" s="186">
        <f>'Investment Scenario'!K90</f>
        <v>0</v>
      </c>
      <c r="L84" s="186">
        <f>'Investment Scenario'!L90</f>
        <v>0</v>
      </c>
      <c r="M84" s="186">
        <f>'Investment Scenario'!M90</f>
        <v>0</v>
      </c>
      <c r="N84" s="186">
        <f>'Investment Scenario'!N90</f>
        <v>0</v>
      </c>
      <c r="O84" s="186">
        <f>'Investment Scenario'!O90</f>
        <v>0</v>
      </c>
      <c r="P84" s="186">
        <f>'Investment Scenario'!P90</f>
        <v>0</v>
      </c>
      <c r="Q84" s="186">
        <f>'Investment Scenario'!Q90</f>
        <v>0</v>
      </c>
      <c r="R84" s="186">
        <f>'Investment Scenario'!R90</f>
        <v>0</v>
      </c>
      <c r="S84" s="186">
        <f>'Investment Scenario'!S90</f>
        <v>0</v>
      </c>
      <c r="T84" s="186">
        <f>'Investment Scenario'!T90</f>
        <v>0</v>
      </c>
      <c r="U84" s="186">
        <f>'Investment Scenario'!U90</f>
        <v>0</v>
      </c>
      <c r="V84" s="186">
        <f>'Investment Scenario'!V90</f>
        <v>0</v>
      </c>
      <c r="W84" s="186">
        <f>'Investment Scenario'!W90</f>
        <v>0</v>
      </c>
      <c r="X84" s="186">
        <f>'Investment Scenario'!X90</f>
        <v>0</v>
      </c>
      <c r="Y84" s="186">
        <f>'Investment Scenario'!Y90</f>
        <v>0</v>
      </c>
      <c r="Z84" s="186">
        <f>'Investment Scenario'!Z90</f>
        <v>0</v>
      </c>
      <c r="AA84" s="186">
        <f>'Investment Scenario'!AA90</f>
        <v>0</v>
      </c>
      <c r="AB84" s="186">
        <f>'Investment Scenario'!AB90</f>
        <v>0</v>
      </c>
      <c r="AC84" s="186">
        <f>'Investment Scenario'!AC90</f>
        <v>0</v>
      </c>
      <c r="AD84" s="186">
        <f>'Investment Scenario'!AD90</f>
        <v>0</v>
      </c>
      <c r="AE84" s="186">
        <f>'Investment Scenario'!AE90</f>
        <v>0</v>
      </c>
      <c r="AF84" s="186">
        <f>'Investment Scenario'!AF90</f>
        <v>0</v>
      </c>
      <c r="AG84" s="186">
        <f>'Investment Scenario'!AG90</f>
        <v>0</v>
      </c>
      <c r="AH84" s="186">
        <f>'Investment Scenario'!AH90</f>
        <v>0</v>
      </c>
      <c r="AI84" s="186">
        <f>'Investment Scenario'!AI90</f>
        <v>0</v>
      </c>
      <c r="AJ84" s="186">
        <f>'Investment Scenario'!AJ90</f>
        <v>0</v>
      </c>
      <c r="AK84" s="186">
        <f>'Investment Scenario'!AK90</f>
        <v>0</v>
      </c>
      <c r="AL84" s="186">
        <f>'Investment Scenario'!AL90</f>
        <v>0</v>
      </c>
      <c r="AM84" s="186">
        <f>'Investment Scenario'!AM90</f>
        <v>0</v>
      </c>
      <c r="AN84" s="186">
        <f>'Investment Scenario'!AN90</f>
        <v>0</v>
      </c>
      <c r="AO84" s="186">
        <f>'Investment Scenario'!AO90</f>
        <v>0</v>
      </c>
      <c r="AP84" s="186">
        <f>'Investment Scenario'!AP90</f>
        <v>0</v>
      </c>
      <c r="AQ84" s="186">
        <f>'Investment Scenario'!AQ90</f>
        <v>0</v>
      </c>
      <c r="AR84" s="164"/>
    </row>
    <row r="85" spans="1:44" x14ac:dyDescent="0.25">
      <c r="A85" s="163" t="s">
        <v>130</v>
      </c>
      <c r="B85" s="191" t="str">
        <f>IF(SUM(E85:AQ85)=SUM(E48:AQ48,E51:AQ51,E54:AQ54,E57:AQ57,E60:AQ60,E63:AQ63,E66:AQ66,E69:AQ69,E72:AQ72,E75:AQ75,E78:AQ78,E81:AQ81,E84:AQ84),"součet v pořádku / sum is OK","součet paliva nesedí")</f>
        <v>součet v pořádku / sum is OK</v>
      </c>
      <c r="C85" s="192"/>
      <c r="D85" s="175"/>
      <c r="E85" s="186">
        <f>'Investment Scenario'!E91</f>
        <v>0</v>
      </c>
      <c r="F85" s="186">
        <f>'Investment Scenario'!F91</f>
        <v>0</v>
      </c>
      <c r="G85" s="186">
        <f>'Investment Scenario'!G91</f>
        <v>0</v>
      </c>
      <c r="H85" s="186">
        <f>'Investment Scenario'!H91</f>
        <v>0</v>
      </c>
      <c r="I85" s="186">
        <f>'Investment Scenario'!I91</f>
        <v>0</v>
      </c>
      <c r="J85" s="186">
        <f>'Investment Scenario'!J91</f>
        <v>0</v>
      </c>
      <c r="K85" s="186">
        <f>'Investment Scenario'!K91</f>
        <v>0</v>
      </c>
      <c r="L85" s="186">
        <f>'Investment Scenario'!L91</f>
        <v>0</v>
      </c>
      <c r="M85" s="186">
        <f>'Investment Scenario'!M91</f>
        <v>0</v>
      </c>
      <c r="N85" s="186">
        <f>'Investment Scenario'!N91</f>
        <v>0</v>
      </c>
      <c r="O85" s="186">
        <f>'Investment Scenario'!O91</f>
        <v>0</v>
      </c>
      <c r="P85" s="186">
        <f>'Investment Scenario'!P91</f>
        <v>0</v>
      </c>
      <c r="Q85" s="186">
        <f>'Investment Scenario'!Q91</f>
        <v>0</v>
      </c>
      <c r="R85" s="186">
        <f>'Investment Scenario'!R91</f>
        <v>0</v>
      </c>
      <c r="S85" s="186">
        <f>'Investment Scenario'!S91</f>
        <v>0</v>
      </c>
      <c r="T85" s="186">
        <f>'Investment Scenario'!T91</f>
        <v>0</v>
      </c>
      <c r="U85" s="186">
        <f>'Investment Scenario'!U91</f>
        <v>0</v>
      </c>
      <c r="V85" s="186">
        <f>'Investment Scenario'!V91</f>
        <v>0</v>
      </c>
      <c r="W85" s="186">
        <f>'Investment Scenario'!W91</f>
        <v>0</v>
      </c>
      <c r="X85" s="186">
        <f>'Investment Scenario'!X91</f>
        <v>0</v>
      </c>
      <c r="Y85" s="186">
        <f>'Investment Scenario'!Y91</f>
        <v>0</v>
      </c>
      <c r="Z85" s="186">
        <f>'Investment Scenario'!Z91</f>
        <v>0</v>
      </c>
      <c r="AA85" s="186">
        <f>'Investment Scenario'!AA91</f>
        <v>0</v>
      </c>
      <c r="AB85" s="186">
        <f>'Investment Scenario'!AB91</f>
        <v>0</v>
      </c>
      <c r="AC85" s="186">
        <f>'Investment Scenario'!AC91</f>
        <v>0</v>
      </c>
      <c r="AD85" s="186">
        <f>'Investment Scenario'!AD91</f>
        <v>0</v>
      </c>
      <c r="AE85" s="186">
        <f>'Investment Scenario'!AE91</f>
        <v>0</v>
      </c>
      <c r="AF85" s="186">
        <f>'Investment Scenario'!AF91</f>
        <v>0</v>
      </c>
      <c r="AG85" s="186">
        <f>'Investment Scenario'!AG91</f>
        <v>0</v>
      </c>
      <c r="AH85" s="186">
        <f>'Investment Scenario'!AH91</f>
        <v>0</v>
      </c>
      <c r="AI85" s="186">
        <f>'Investment Scenario'!AI91</f>
        <v>0</v>
      </c>
      <c r="AJ85" s="186">
        <f>'Investment Scenario'!AJ91</f>
        <v>0</v>
      </c>
      <c r="AK85" s="186">
        <f>'Investment Scenario'!AK91</f>
        <v>0</v>
      </c>
      <c r="AL85" s="186">
        <f>'Investment Scenario'!AL91</f>
        <v>0</v>
      </c>
      <c r="AM85" s="186">
        <f>'Investment Scenario'!AM91</f>
        <v>0</v>
      </c>
      <c r="AN85" s="186">
        <f>'Investment Scenario'!AN91</f>
        <v>0</v>
      </c>
      <c r="AO85" s="186">
        <f>'Investment Scenario'!AO91</f>
        <v>0</v>
      </c>
      <c r="AP85" s="186">
        <f>'Investment Scenario'!AP91</f>
        <v>0</v>
      </c>
      <c r="AQ85" s="186">
        <f>'Investment Scenario'!AQ91</f>
        <v>0</v>
      </c>
      <c r="AR85" s="164"/>
    </row>
    <row r="86" spans="1:44" x14ac:dyDescent="0.25">
      <c r="A86" s="163"/>
      <c r="B86" s="164"/>
      <c r="C86" s="165"/>
      <c r="D86" s="17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4"/>
    </row>
    <row r="87" spans="1:44" x14ac:dyDescent="0.25">
      <c r="A87" s="176" t="s">
        <v>132</v>
      </c>
      <c r="B87" s="164"/>
      <c r="C87" s="165"/>
      <c r="D87" s="175"/>
      <c r="E87" s="186">
        <f>'Investment Scenario'!E93</f>
        <v>0</v>
      </c>
      <c r="F87" s="186">
        <f>'Investment Scenario'!F93</f>
        <v>0</v>
      </c>
      <c r="G87" s="186">
        <f>'Investment Scenario'!G93</f>
        <v>0</v>
      </c>
      <c r="H87" s="186">
        <f>'Investment Scenario'!H93</f>
        <v>0</v>
      </c>
      <c r="I87" s="186">
        <f>'Investment Scenario'!I93</f>
        <v>0</v>
      </c>
      <c r="J87" s="186">
        <f>'Investment Scenario'!J93</f>
        <v>0</v>
      </c>
      <c r="K87" s="186">
        <f>'Investment Scenario'!K93</f>
        <v>0</v>
      </c>
      <c r="L87" s="186">
        <f>'Investment Scenario'!L93</f>
        <v>0</v>
      </c>
      <c r="M87" s="186">
        <f>'Investment Scenario'!M93</f>
        <v>0</v>
      </c>
      <c r="N87" s="186">
        <f>'Investment Scenario'!N93</f>
        <v>0</v>
      </c>
      <c r="O87" s="186">
        <f>'Investment Scenario'!O93</f>
        <v>0</v>
      </c>
      <c r="P87" s="186">
        <f>'Investment Scenario'!P93</f>
        <v>0</v>
      </c>
      <c r="Q87" s="186">
        <f>'Investment Scenario'!Q93</f>
        <v>0</v>
      </c>
      <c r="R87" s="186">
        <f>'Investment Scenario'!R93</f>
        <v>0</v>
      </c>
      <c r="S87" s="186">
        <f>'Investment Scenario'!S93</f>
        <v>0</v>
      </c>
      <c r="T87" s="186">
        <f>'Investment Scenario'!T93</f>
        <v>0</v>
      </c>
      <c r="U87" s="186">
        <f>'Investment Scenario'!U93</f>
        <v>0</v>
      </c>
      <c r="V87" s="186">
        <f>'Investment Scenario'!V93</f>
        <v>0</v>
      </c>
      <c r="W87" s="186">
        <f>'Investment Scenario'!W93</f>
        <v>0</v>
      </c>
      <c r="X87" s="186">
        <f>'Investment Scenario'!X93</f>
        <v>0</v>
      </c>
      <c r="Y87" s="186">
        <f>'Investment Scenario'!Y93</f>
        <v>0</v>
      </c>
      <c r="Z87" s="186">
        <f>'Investment Scenario'!Z93</f>
        <v>0</v>
      </c>
      <c r="AA87" s="186">
        <f>'Investment Scenario'!AA93</f>
        <v>0</v>
      </c>
      <c r="AB87" s="186">
        <f>'Investment Scenario'!AB93</f>
        <v>0</v>
      </c>
      <c r="AC87" s="186">
        <f>'Investment Scenario'!AC93</f>
        <v>0</v>
      </c>
      <c r="AD87" s="186">
        <f>'Investment Scenario'!AD93</f>
        <v>0</v>
      </c>
      <c r="AE87" s="186">
        <f>'Investment Scenario'!AE93</f>
        <v>0</v>
      </c>
      <c r="AF87" s="186">
        <f>'Investment Scenario'!AF93</f>
        <v>0</v>
      </c>
      <c r="AG87" s="186">
        <f>'Investment Scenario'!AG93</f>
        <v>0</v>
      </c>
      <c r="AH87" s="186">
        <f>'Investment Scenario'!AH93</f>
        <v>0</v>
      </c>
      <c r="AI87" s="186">
        <f>'Investment Scenario'!AI93</f>
        <v>0</v>
      </c>
      <c r="AJ87" s="186">
        <f>'Investment Scenario'!AJ93</f>
        <v>0</v>
      </c>
      <c r="AK87" s="186">
        <f>'Investment Scenario'!AK93</f>
        <v>0</v>
      </c>
      <c r="AL87" s="186">
        <f>'Investment Scenario'!AL93</f>
        <v>0</v>
      </c>
      <c r="AM87" s="186">
        <f>'Investment Scenario'!AM93</f>
        <v>0</v>
      </c>
      <c r="AN87" s="186">
        <f>'Investment Scenario'!AN93</f>
        <v>0</v>
      </c>
      <c r="AO87" s="186">
        <f>'Investment Scenario'!AO93</f>
        <v>0</v>
      </c>
      <c r="AP87" s="186">
        <f>'Investment Scenario'!AP93</f>
        <v>0</v>
      </c>
      <c r="AQ87" s="186">
        <f>'Investment Scenario'!AQ93</f>
        <v>0</v>
      </c>
      <c r="AR87" s="164"/>
    </row>
    <row r="88" spans="1:44" s="1" customFormat="1" x14ac:dyDescent="0.25">
      <c r="A88" s="163" t="s">
        <v>183</v>
      </c>
      <c r="B88" s="182"/>
      <c r="C88" s="180"/>
      <c r="D88" s="175"/>
      <c r="E88" s="186">
        <f>'Investment Scenario'!E94</f>
        <v>0</v>
      </c>
      <c r="F88" s="186">
        <f>'Investment Scenario'!F94</f>
        <v>0</v>
      </c>
      <c r="G88" s="186">
        <f>'Investment Scenario'!G94</f>
        <v>0</v>
      </c>
      <c r="H88" s="186">
        <f>'Investment Scenario'!H94</f>
        <v>0</v>
      </c>
      <c r="I88" s="186">
        <f>'Investment Scenario'!I94</f>
        <v>0</v>
      </c>
      <c r="J88" s="186">
        <f>'Investment Scenario'!J94</f>
        <v>0</v>
      </c>
      <c r="K88" s="186">
        <f>'Investment Scenario'!K94</f>
        <v>0</v>
      </c>
      <c r="L88" s="186">
        <f>'Investment Scenario'!L94</f>
        <v>0</v>
      </c>
      <c r="M88" s="186">
        <f>'Investment Scenario'!M94</f>
        <v>0</v>
      </c>
      <c r="N88" s="186">
        <f>'Investment Scenario'!N94</f>
        <v>0</v>
      </c>
      <c r="O88" s="186">
        <f>'Investment Scenario'!O94</f>
        <v>0</v>
      </c>
      <c r="P88" s="186">
        <f>'Investment Scenario'!P94</f>
        <v>0</v>
      </c>
      <c r="Q88" s="186">
        <f>'Investment Scenario'!Q94</f>
        <v>0</v>
      </c>
      <c r="R88" s="186">
        <f>'Investment Scenario'!R94</f>
        <v>0</v>
      </c>
      <c r="S88" s="186">
        <f>'Investment Scenario'!S94</f>
        <v>0</v>
      </c>
      <c r="T88" s="186">
        <f>'Investment Scenario'!T94</f>
        <v>0</v>
      </c>
      <c r="U88" s="186">
        <f>'Investment Scenario'!U94</f>
        <v>0</v>
      </c>
      <c r="V88" s="186">
        <f>'Investment Scenario'!V94</f>
        <v>0</v>
      </c>
      <c r="W88" s="186">
        <f>'Investment Scenario'!W94</f>
        <v>0</v>
      </c>
      <c r="X88" s="186">
        <f>'Investment Scenario'!X94</f>
        <v>0</v>
      </c>
      <c r="Y88" s="186">
        <f>'Investment Scenario'!Y94</f>
        <v>0</v>
      </c>
      <c r="Z88" s="186">
        <f>'Investment Scenario'!Z94</f>
        <v>0</v>
      </c>
      <c r="AA88" s="186">
        <f>'Investment Scenario'!AA94</f>
        <v>0</v>
      </c>
      <c r="AB88" s="186">
        <f>'Investment Scenario'!AB94</f>
        <v>0</v>
      </c>
      <c r="AC88" s="186">
        <f>'Investment Scenario'!AC94</f>
        <v>0</v>
      </c>
      <c r="AD88" s="186">
        <f>'Investment Scenario'!AD94</f>
        <v>0</v>
      </c>
      <c r="AE88" s="186">
        <f>'Investment Scenario'!AE94</f>
        <v>0</v>
      </c>
      <c r="AF88" s="186">
        <f>'Investment Scenario'!AF94</f>
        <v>0</v>
      </c>
      <c r="AG88" s="186">
        <f>'Investment Scenario'!AG94</f>
        <v>0</v>
      </c>
      <c r="AH88" s="186">
        <f>'Investment Scenario'!AH94</f>
        <v>0</v>
      </c>
      <c r="AI88" s="186">
        <f>'Investment Scenario'!AI94</f>
        <v>0</v>
      </c>
      <c r="AJ88" s="186">
        <f>'Investment Scenario'!AJ94</f>
        <v>0</v>
      </c>
      <c r="AK88" s="186">
        <f>'Investment Scenario'!AK94</f>
        <v>0</v>
      </c>
      <c r="AL88" s="186">
        <f>'Investment Scenario'!AL94</f>
        <v>0</v>
      </c>
      <c r="AM88" s="186">
        <f>'Investment Scenario'!AM94</f>
        <v>0</v>
      </c>
      <c r="AN88" s="186">
        <f>'Investment Scenario'!AN94</f>
        <v>0</v>
      </c>
      <c r="AO88" s="186">
        <f>'Investment Scenario'!AO94</f>
        <v>0</v>
      </c>
      <c r="AP88" s="186">
        <f>'Investment Scenario'!AP94</f>
        <v>0</v>
      </c>
      <c r="AQ88" s="186">
        <f>'Investment Scenario'!AQ94</f>
        <v>0</v>
      </c>
      <c r="AR88" s="182"/>
    </row>
    <row r="89" spans="1:44" s="1" customFormat="1" x14ac:dyDescent="0.25">
      <c r="A89" s="163"/>
      <c r="B89" s="182"/>
      <c r="C89" s="180"/>
      <c r="D89" s="175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2"/>
    </row>
    <row r="90" spans="1:44" s="1" customFormat="1" x14ac:dyDescent="0.25">
      <c r="A90" s="163" t="s">
        <v>133</v>
      </c>
      <c r="B90" s="164" t="s">
        <v>169</v>
      </c>
      <c r="C90" s="180"/>
      <c r="D90" s="175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2"/>
    </row>
    <row r="91" spans="1:44" s="40" customFormat="1" x14ac:dyDescent="0.25">
      <c r="A91" s="176" t="s">
        <v>134</v>
      </c>
      <c r="B91" s="193">
        <f>'Investment Scenario'!B97</f>
        <v>0</v>
      </c>
      <c r="C91" s="165"/>
      <c r="D91" s="165"/>
      <c r="E91" s="186">
        <f>'Investment Scenario'!E97</f>
        <v>0</v>
      </c>
      <c r="F91" s="186">
        <f>'Investment Scenario'!F97</f>
        <v>0</v>
      </c>
      <c r="G91" s="186">
        <f>'Investment Scenario'!G97</f>
        <v>0</v>
      </c>
      <c r="H91" s="186">
        <f>'Investment Scenario'!H97</f>
        <v>0</v>
      </c>
      <c r="I91" s="186">
        <f>'Investment Scenario'!I97</f>
        <v>0</v>
      </c>
      <c r="J91" s="186">
        <f>'Investment Scenario'!J97</f>
        <v>0</v>
      </c>
      <c r="K91" s="186">
        <f>'Investment Scenario'!K97</f>
        <v>0</v>
      </c>
      <c r="L91" s="186">
        <f>'Investment Scenario'!L97</f>
        <v>0</v>
      </c>
      <c r="M91" s="186">
        <f>'Investment Scenario'!M97</f>
        <v>0</v>
      </c>
      <c r="N91" s="186">
        <f>'Investment Scenario'!N97</f>
        <v>0</v>
      </c>
      <c r="O91" s="186">
        <f>'Investment Scenario'!O97</f>
        <v>0</v>
      </c>
      <c r="P91" s="186">
        <f>'Investment Scenario'!P97</f>
        <v>0</v>
      </c>
      <c r="Q91" s="186">
        <f>'Investment Scenario'!Q97</f>
        <v>0</v>
      </c>
      <c r="R91" s="186">
        <f>'Investment Scenario'!R97</f>
        <v>0</v>
      </c>
      <c r="S91" s="186">
        <f>'Investment Scenario'!S97</f>
        <v>0</v>
      </c>
      <c r="T91" s="186">
        <f>'Investment Scenario'!T97</f>
        <v>0</v>
      </c>
      <c r="U91" s="186">
        <f>'Investment Scenario'!U97</f>
        <v>0</v>
      </c>
      <c r="V91" s="186">
        <f>'Investment Scenario'!V97</f>
        <v>0</v>
      </c>
      <c r="W91" s="186">
        <f>'Investment Scenario'!W97</f>
        <v>0</v>
      </c>
      <c r="X91" s="186">
        <f>'Investment Scenario'!X97</f>
        <v>0</v>
      </c>
      <c r="Y91" s="186">
        <f>'Investment Scenario'!Y97</f>
        <v>0</v>
      </c>
      <c r="Z91" s="186">
        <f>'Investment Scenario'!Z97</f>
        <v>0</v>
      </c>
      <c r="AA91" s="186">
        <f>'Investment Scenario'!AA97</f>
        <v>0</v>
      </c>
      <c r="AB91" s="186">
        <f>'Investment Scenario'!AB97</f>
        <v>0</v>
      </c>
      <c r="AC91" s="186">
        <f>'Investment Scenario'!AC97</f>
        <v>0</v>
      </c>
      <c r="AD91" s="186">
        <f>'Investment Scenario'!AD97</f>
        <v>0</v>
      </c>
      <c r="AE91" s="186">
        <f>'Investment Scenario'!AE97</f>
        <v>0</v>
      </c>
      <c r="AF91" s="186">
        <f>'Investment Scenario'!AF97</f>
        <v>0</v>
      </c>
      <c r="AG91" s="186">
        <f>'Investment Scenario'!AG97</f>
        <v>0</v>
      </c>
      <c r="AH91" s="186">
        <f>'Investment Scenario'!AH97</f>
        <v>0</v>
      </c>
      <c r="AI91" s="186">
        <f>'Investment Scenario'!AI97</f>
        <v>0</v>
      </c>
      <c r="AJ91" s="186">
        <f>'Investment Scenario'!AJ97</f>
        <v>0</v>
      </c>
      <c r="AK91" s="186">
        <f>'Investment Scenario'!AK97</f>
        <v>0</v>
      </c>
      <c r="AL91" s="186">
        <f>'Investment Scenario'!AL97</f>
        <v>0</v>
      </c>
      <c r="AM91" s="186">
        <f>'Investment Scenario'!AM97</f>
        <v>0</v>
      </c>
      <c r="AN91" s="186">
        <f>'Investment Scenario'!AN97</f>
        <v>0</v>
      </c>
      <c r="AO91" s="186">
        <f>'Investment Scenario'!AO97</f>
        <v>0</v>
      </c>
      <c r="AP91" s="186">
        <f>'Investment Scenario'!AP97</f>
        <v>0</v>
      </c>
      <c r="AQ91" s="186">
        <f>'Investment Scenario'!AQ97</f>
        <v>0</v>
      </c>
      <c r="AR91" s="164"/>
    </row>
    <row r="92" spans="1:44" s="40" customFormat="1" x14ac:dyDescent="0.25">
      <c r="A92" s="176" t="s">
        <v>135</v>
      </c>
      <c r="B92" s="193">
        <f>'Investment Scenario'!B98</f>
        <v>0</v>
      </c>
      <c r="C92" s="165"/>
      <c r="D92" s="165"/>
      <c r="E92" s="186">
        <f>'Investment Scenario'!E98</f>
        <v>0</v>
      </c>
      <c r="F92" s="186">
        <f>'Investment Scenario'!F98</f>
        <v>0</v>
      </c>
      <c r="G92" s="186">
        <f>'Investment Scenario'!G98</f>
        <v>0</v>
      </c>
      <c r="H92" s="186">
        <f>'Investment Scenario'!H98</f>
        <v>0</v>
      </c>
      <c r="I92" s="186">
        <f>'Investment Scenario'!I98</f>
        <v>0</v>
      </c>
      <c r="J92" s="186">
        <f>'Investment Scenario'!J98</f>
        <v>0</v>
      </c>
      <c r="K92" s="186">
        <f>'Investment Scenario'!K98</f>
        <v>0</v>
      </c>
      <c r="L92" s="186">
        <f>'Investment Scenario'!L98</f>
        <v>0</v>
      </c>
      <c r="M92" s="186">
        <f>'Investment Scenario'!M98</f>
        <v>0</v>
      </c>
      <c r="N92" s="186">
        <f>'Investment Scenario'!N98</f>
        <v>0</v>
      </c>
      <c r="O92" s="186">
        <f>'Investment Scenario'!O98</f>
        <v>0</v>
      </c>
      <c r="P92" s="186">
        <f>'Investment Scenario'!P98</f>
        <v>0</v>
      </c>
      <c r="Q92" s="186">
        <f>'Investment Scenario'!Q98</f>
        <v>0</v>
      </c>
      <c r="R92" s="186">
        <f>'Investment Scenario'!R98</f>
        <v>0</v>
      </c>
      <c r="S92" s="186">
        <f>'Investment Scenario'!S98</f>
        <v>0</v>
      </c>
      <c r="T92" s="186">
        <f>'Investment Scenario'!T98</f>
        <v>0</v>
      </c>
      <c r="U92" s="186">
        <f>'Investment Scenario'!U98</f>
        <v>0</v>
      </c>
      <c r="V92" s="186">
        <f>'Investment Scenario'!V98</f>
        <v>0</v>
      </c>
      <c r="W92" s="186">
        <f>'Investment Scenario'!W98</f>
        <v>0</v>
      </c>
      <c r="X92" s="186">
        <f>'Investment Scenario'!X98</f>
        <v>0</v>
      </c>
      <c r="Y92" s="186">
        <f>'Investment Scenario'!Y98</f>
        <v>0</v>
      </c>
      <c r="Z92" s="186">
        <f>'Investment Scenario'!Z98</f>
        <v>0</v>
      </c>
      <c r="AA92" s="186">
        <f>'Investment Scenario'!AA98</f>
        <v>0</v>
      </c>
      <c r="AB92" s="186">
        <f>'Investment Scenario'!AB98</f>
        <v>0</v>
      </c>
      <c r="AC92" s="186">
        <f>'Investment Scenario'!AC98</f>
        <v>0</v>
      </c>
      <c r="AD92" s="186">
        <f>'Investment Scenario'!AD98</f>
        <v>0</v>
      </c>
      <c r="AE92" s="186">
        <f>'Investment Scenario'!AE98</f>
        <v>0</v>
      </c>
      <c r="AF92" s="186">
        <f>'Investment Scenario'!AF98</f>
        <v>0</v>
      </c>
      <c r="AG92" s="186">
        <f>'Investment Scenario'!AG98</f>
        <v>0</v>
      </c>
      <c r="AH92" s="186">
        <f>'Investment Scenario'!AH98</f>
        <v>0</v>
      </c>
      <c r="AI92" s="186">
        <f>'Investment Scenario'!AI98</f>
        <v>0</v>
      </c>
      <c r="AJ92" s="186">
        <f>'Investment Scenario'!AJ98</f>
        <v>0</v>
      </c>
      <c r="AK92" s="186">
        <f>'Investment Scenario'!AK98</f>
        <v>0</v>
      </c>
      <c r="AL92" s="186">
        <f>'Investment Scenario'!AL98</f>
        <v>0</v>
      </c>
      <c r="AM92" s="186">
        <f>'Investment Scenario'!AM98</f>
        <v>0</v>
      </c>
      <c r="AN92" s="186">
        <f>'Investment Scenario'!AN98</f>
        <v>0</v>
      </c>
      <c r="AO92" s="186">
        <f>'Investment Scenario'!AO98</f>
        <v>0</v>
      </c>
      <c r="AP92" s="186">
        <f>'Investment Scenario'!AP98</f>
        <v>0</v>
      </c>
      <c r="AQ92" s="186">
        <f>'Investment Scenario'!AQ98</f>
        <v>0</v>
      </c>
      <c r="AR92" s="164"/>
    </row>
    <row r="93" spans="1:44" s="40" customFormat="1" x14ac:dyDescent="0.25">
      <c r="A93" s="176" t="s">
        <v>136</v>
      </c>
      <c r="B93" s="193">
        <f>'Investment Scenario'!B99</f>
        <v>0</v>
      </c>
      <c r="C93" s="165"/>
      <c r="D93" s="165"/>
      <c r="E93" s="186">
        <f>'Investment Scenario'!E99</f>
        <v>0</v>
      </c>
      <c r="F93" s="186">
        <f>'Investment Scenario'!F99</f>
        <v>0</v>
      </c>
      <c r="G93" s="186">
        <f>'Investment Scenario'!G99</f>
        <v>0</v>
      </c>
      <c r="H93" s="186">
        <f>'Investment Scenario'!H99</f>
        <v>0</v>
      </c>
      <c r="I93" s="186">
        <f>'Investment Scenario'!I99</f>
        <v>0</v>
      </c>
      <c r="J93" s="186">
        <f>'Investment Scenario'!J99</f>
        <v>0</v>
      </c>
      <c r="K93" s="186">
        <f>'Investment Scenario'!K99</f>
        <v>0</v>
      </c>
      <c r="L93" s="186">
        <f>'Investment Scenario'!L99</f>
        <v>0</v>
      </c>
      <c r="M93" s="186">
        <f>'Investment Scenario'!M99</f>
        <v>0</v>
      </c>
      <c r="N93" s="186">
        <f>'Investment Scenario'!N99</f>
        <v>0</v>
      </c>
      <c r="O93" s="186">
        <f>'Investment Scenario'!O99</f>
        <v>0</v>
      </c>
      <c r="P93" s="186">
        <f>'Investment Scenario'!P99</f>
        <v>0</v>
      </c>
      <c r="Q93" s="186">
        <f>'Investment Scenario'!Q99</f>
        <v>0</v>
      </c>
      <c r="R93" s="186">
        <f>'Investment Scenario'!R99</f>
        <v>0</v>
      </c>
      <c r="S93" s="186">
        <f>'Investment Scenario'!S99</f>
        <v>0</v>
      </c>
      <c r="T93" s="186">
        <f>'Investment Scenario'!T99</f>
        <v>0</v>
      </c>
      <c r="U93" s="186">
        <f>'Investment Scenario'!U99</f>
        <v>0</v>
      </c>
      <c r="V93" s="186">
        <f>'Investment Scenario'!V99</f>
        <v>0</v>
      </c>
      <c r="W93" s="186">
        <f>'Investment Scenario'!W99</f>
        <v>0</v>
      </c>
      <c r="X93" s="186">
        <f>'Investment Scenario'!X99</f>
        <v>0</v>
      </c>
      <c r="Y93" s="186">
        <f>'Investment Scenario'!Y99</f>
        <v>0</v>
      </c>
      <c r="Z93" s="186">
        <f>'Investment Scenario'!Z99</f>
        <v>0</v>
      </c>
      <c r="AA93" s="186">
        <f>'Investment Scenario'!AA99</f>
        <v>0</v>
      </c>
      <c r="AB93" s="186">
        <f>'Investment Scenario'!AB99</f>
        <v>0</v>
      </c>
      <c r="AC93" s="186">
        <f>'Investment Scenario'!AC99</f>
        <v>0</v>
      </c>
      <c r="AD93" s="186">
        <f>'Investment Scenario'!AD99</f>
        <v>0</v>
      </c>
      <c r="AE93" s="186">
        <f>'Investment Scenario'!AE99</f>
        <v>0</v>
      </c>
      <c r="AF93" s="186">
        <f>'Investment Scenario'!AF99</f>
        <v>0</v>
      </c>
      <c r="AG93" s="186">
        <f>'Investment Scenario'!AG99</f>
        <v>0</v>
      </c>
      <c r="AH93" s="186">
        <f>'Investment Scenario'!AH99</f>
        <v>0</v>
      </c>
      <c r="AI93" s="186">
        <f>'Investment Scenario'!AI99</f>
        <v>0</v>
      </c>
      <c r="AJ93" s="186">
        <f>'Investment Scenario'!AJ99</f>
        <v>0</v>
      </c>
      <c r="AK93" s="186">
        <f>'Investment Scenario'!AK99</f>
        <v>0</v>
      </c>
      <c r="AL93" s="186">
        <f>'Investment Scenario'!AL99</f>
        <v>0</v>
      </c>
      <c r="AM93" s="186">
        <f>'Investment Scenario'!AM99</f>
        <v>0</v>
      </c>
      <c r="AN93" s="186">
        <f>'Investment Scenario'!AN99</f>
        <v>0</v>
      </c>
      <c r="AO93" s="186">
        <f>'Investment Scenario'!AO99</f>
        <v>0</v>
      </c>
      <c r="AP93" s="186">
        <f>'Investment Scenario'!AP99</f>
        <v>0</v>
      </c>
      <c r="AQ93" s="186">
        <f>'Investment Scenario'!AQ99</f>
        <v>0</v>
      </c>
      <c r="AR93" s="164"/>
    </row>
    <row r="94" spans="1:44" s="40" customFormat="1" x14ac:dyDescent="0.25">
      <c r="A94" s="176" t="s">
        <v>137</v>
      </c>
      <c r="B94" s="193">
        <f>'Investment Scenario'!B100</f>
        <v>0</v>
      </c>
      <c r="C94" s="165"/>
      <c r="D94" s="165"/>
      <c r="E94" s="186">
        <f>'Investment Scenario'!E100</f>
        <v>0</v>
      </c>
      <c r="F94" s="186">
        <f>'Investment Scenario'!F100</f>
        <v>0</v>
      </c>
      <c r="G94" s="186">
        <f>'Investment Scenario'!G100</f>
        <v>0</v>
      </c>
      <c r="H94" s="186">
        <f>'Investment Scenario'!H100</f>
        <v>0</v>
      </c>
      <c r="I94" s="186">
        <f>'Investment Scenario'!I100</f>
        <v>0</v>
      </c>
      <c r="J94" s="186">
        <f>'Investment Scenario'!J100</f>
        <v>0</v>
      </c>
      <c r="K94" s="186">
        <f>'Investment Scenario'!K100</f>
        <v>0</v>
      </c>
      <c r="L94" s="186">
        <f>'Investment Scenario'!L100</f>
        <v>0</v>
      </c>
      <c r="M94" s="186">
        <f>'Investment Scenario'!M100</f>
        <v>0</v>
      </c>
      <c r="N94" s="186">
        <f>'Investment Scenario'!N100</f>
        <v>0</v>
      </c>
      <c r="O94" s="186">
        <f>'Investment Scenario'!O100</f>
        <v>0</v>
      </c>
      <c r="P94" s="186">
        <f>'Investment Scenario'!P100</f>
        <v>0</v>
      </c>
      <c r="Q94" s="186">
        <f>'Investment Scenario'!Q100</f>
        <v>0</v>
      </c>
      <c r="R94" s="186">
        <f>'Investment Scenario'!R100</f>
        <v>0</v>
      </c>
      <c r="S94" s="186">
        <f>'Investment Scenario'!S100</f>
        <v>0</v>
      </c>
      <c r="T94" s="186">
        <f>'Investment Scenario'!T100</f>
        <v>0</v>
      </c>
      <c r="U94" s="186">
        <f>'Investment Scenario'!U100</f>
        <v>0</v>
      </c>
      <c r="V94" s="186">
        <f>'Investment Scenario'!V100</f>
        <v>0</v>
      </c>
      <c r="W94" s="186">
        <f>'Investment Scenario'!W100</f>
        <v>0</v>
      </c>
      <c r="X94" s="186">
        <f>'Investment Scenario'!X100</f>
        <v>0</v>
      </c>
      <c r="Y94" s="186">
        <f>'Investment Scenario'!Y100</f>
        <v>0</v>
      </c>
      <c r="Z94" s="186">
        <f>'Investment Scenario'!Z100</f>
        <v>0</v>
      </c>
      <c r="AA94" s="186">
        <f>'Investment Scenario'!AA100</f>
        <v>0</v>
      </c>
      <c r="AB94" s="186">
        <f>'Investment Scenario'!AB100</f>
        <v>0</v>
      </c>
      <c r="AC94" s="186">
        <f>'Investment Scenario'!AC100</f>
        <v>0</v>
      </c>
      <c r="AD94" s="186">
        <f>'Investment Scenario'!AD100</f>
        <v>0</v>
      </c>
      <c r="AE94" s="186">
        <f>'Investment Scenario'!AE100</f>
        <v>0</v>
      </c>
      <c r="AF94" s="186">
        <f>'Investment Scenario'!AF100</f>
        <v>0</v>
      </c>
      <c r="AG94" s="186">
        <f>'Investment Scenario'!AG100</f>
        <v>0</v>
      </c>
      <c r="AH94" s="186">
        <f>'Investment Scenario'!AH100</f>
        <v>0</v>
      </c>
      <c r="AI94" s="186">
        <f>'Investment Scenario'!AI100</f>
        <v>0</v>
      </c>
      <c r="AJ94" s="186">
        <f>'Investment Scenario'!AJ100</f>
        <v>0</v>
      </c>
      <c r="AK94" s="186">
        <f>'Investment Scenario'!AK100</f>
        <v>0</v>
      </c>
      <c r="AL94" s="186">
        <f>'Investment Scenario'!AL100</f>
        <v>0</v>
      </c>
      <c r="AM94" s="186">
        <f>'Investment Scenario'!AM100</f>
        <v>0</v>
      </c>
      <c r="AN94" s="186">
        <f>'Investment Scenario'!AN100</f>
        <v>0</v>
      </c>
      <c r="AO94" s="186">
        <f>'Investment Scenario'!AO100</f>
        <v>0</v>
      </c>
      <c r="AP94" s="186">
        <f>'Investment Scenario'!AP100</f>
        <v>0</v>
      </c>
      <c r="AQ94" s="186">
        <f>'Investment Scenario'!AQ100</f>
        <v>0</v>
      </c>
      <c r="AR94" s="164"/>
    </row>
    <row r="95" spans="1:44" s="40" customFormat="1" x14ac:dyDescent="0.25">
      <c r="A95" s="176" t="s">
        <v>138</v>
      </c>
      <c r="B95" s="193">
        <f>'Investment Scenario'!B101</f>
        <v>0</v>
      </c>
      <c r="C95" s="165"/>
      <c r="D95" s="165"/>
      <c r="E95" s="186">
        <f>'Investment Scenario'!E101</f>
        <v>0</v>
      </c>
      <c r="F95" s="186">
        <f>'Investment Scenario'!F101</f>
        <v>0</v>
      </c>
      <c r="G95" s="186">
        <f>'Investment Scenario'!G101</f>
        <v>0</v>
      </c>
      <c r="H95" s="186">
        <f>'Investment Scenario'!H101</f>
        <v>0</v>
      </c>
      <c r="I95" s="186">
        <f>'Investment Scenario'!I101</f>
        <v>0</v>
      </c>
      <c r="J95" s="186">
        <f>'Investment Scenario'!J101</f>
        <v>0</v>
      </c>
      <c r="K95" s="186">
        <f>'Investment Scenario'!K101</f>
        <v>0</v>
      </c>
      <c r="L95" s="186">
        <f>'Investment Scenario'!L101</f>
        <v>0</v>
      </c>
      <c r="M95" s="186">
        <f>'Investment Scenario'!M101</f>
        <v>0</v>
      </c>
      <c r="N95" s="186">
        <f>'Investment Scenario'!N101</f>
        <v>0</v>
      </c>
      <c r="O95" s="186">
        <f>'Investment Scenario'!O101</f>
        <v>0</v>
      </c>
      <c r="P95" s="186">
        <f>'Investment Scenario'!P101</f>
        <v>0</v>
      </c>
      <c r="Q95" s="186">
        <f>'Investment Scenario'!Q101</f>
        <v>0</v>
      </c>
      <c r="R95" s="186">
        <f>'Investment Scenario'!R101</f>
        <v>0</v>
      </c>
      <c r="S95" s="186">
        <f>'Investment Scenario'!S101</f>
        <v>0</v>
      </c>
      <c r="T95" s="186">
        <f>'Investment Scenario'!T101</f>
        <v>0</v>
      </c>
      <c r="U95" s="186">
        <f>'Investment Scenario'!U101</f>
        <v>0</v>
      </c>
      <c r="V95" s="186">
        <f>'Investment Scenario'!V101</f>
        <v>0</v>
      </c>
      <c r="W95" s="186">
        <f>'Investment Scenario'!W101</f>
        <v>0</v>
      </c>
      <c r="X95" s="186">
        <f>'Investment Scenario'!X101</f>
        <v>0</v>
      </c>
      <c r="Y95" s="186">
        <f>'Investment Scenario'!Y101</f>
        <v>0</v>
      </c>
      <c r="Z95" s="186">
        <f>'Investment Scenario'!Z101</f>
        <v>0</v>
      </c>
      <c r="AA95" s="186">
        <f>'Investment Scenario'!AA101</f>
        <v>0</v>
      </c>
      <c r="AB95" s="186">
        <f>'Investment Scenario'!AB101</f>
        <v>0</v>
      </c>
      <c r="AC95" s="186">
        <f>'Investment Scenario'!AC101</f>
        <v>0</v>
      </c>
      <c r="AD95" s="186">
        <f>'Investment Scenario'!AD101</f>
        <v>0</v>
      </c>
      <c r="AE95" s="186">
        <f>'Investment Scenario'!AE101</f>
        <v>0</v>
      </c>
      <c r="AF95" s="186">
        <f>'Investment Scenario'!AF101</f>
        <v>0</v>
      </c>
      <c r="AG95" s="186">
        <f>'Investment Scenario'!AG101</f>
        <v>0</v>
      </c>
      <c r="AH95" s="186">
        <f>'Investment Scenario'!AH101</f>
        <v>0</v>
      </c>
      <c r="AI95" s="186">
        <f>'Investment Scenario'!AI101</f>
        <v>0</v>
      </c>
      <c r="AJ95" s="186">
        <f>'Investment Scenario'!AJ101</f>
        <v>0</v>
      </c>
      <c r="AK95" s="186">
        <f>'Investment Scenario'!AK101</f>
        <v>0</v>
      </c>
      <c r="AL95" s="186">
        <f>'Investment Scenario'!AL101</f>
        <v>0</v>
      </c>
      <c r="AM95" s="186">
        <f>'Investment Scenario'!AM101</f>
        <v>0</v>
      </c>
      <c r="AN95" s="186">
        <f>'Investment Scenario'!AN101</f>
        <v>0</v>
      </c>
      <c r="AO95" s="186">
        <f>'Investment Scenario'!AO101</f>
        <v>0</v>
      </c>
      <c r="AP95" s="186">
        <f>'Investment Scenario'!AP101</f>
        <v>0</v>
      </c>
      <c r="AQ95" s="186">
        <f>'Investment Scenario'!AQ101</f>
        <v>0</v>
      </c>
      <c r="AR95" s="164"/>
    </row>
    <row r="96" spans="1:44" s="40" customFormat="1" x14ac:dyDescent="0.25">
      <c r="A96" s="176" t="s">
        <v>139</v>
      </c>
      <c r="B96" s="193">
        <f>'Investment Scenario'!B102</f>
        <v>0</v>
      </c>
      <c r="C96" s="165"/>
      <c r="D96" s="165"/>
      <c r="E96" s="186">
        <f>'Investment Scenario'!E102</f>
        <v>0</v>
      </c>
      <c r="F96" s="186">
        <f>'Investment Scenario'!F102</f>
        <v>0</v>
      </c>
      <c r="G96" s="186">
        <f>'Investment Scenario'!G102</f>
        <v>0</v>
      </c>
      <c r="H96" s="186">
        <f>'Investment Scenario'!H102</f>
        <v>0</v>
      </c>
      <c r="I96" s="186">
        <f>'Investment Scenario'!I102</f>
        <v>0</v>
      </c>
      <c r="J96" s="186">
        <f>'Investment Scenario'!J102</f>
        <v>0</v>
      </c>
      <c r="K96" s="186">
        <f>'Investment Scenario'!K102</f>
        <v>0</v>
      </c>
      <c r="L96" s="186">
        <f>'Investment Scenario'!L102</f>
        <v>0</v>
      </c>
      <c r="M96" s="186">
        <f>'Investment Scenario'!M102</f>
        <v>0</v>
      </c>
      <c r="N96" s="186">
        <f>'Investment Scenario'!N102</f>
        <v>0</v>
      </c>
      <c r="O96" s="186">
        <f>'Investment Scenario'!O102</f>
        <v>0</v>
      </c>
      <c r="P96" s="186">
        <f>'Investment Scenario'!P102</f>
        <v>0</v>
      </c>
      <c r="Q96" s="186">
        <f>'Investment Scenario'!Q102</f>
        <v>0</v>
      </c>
      <c r="R96" s="186">
        <f>'Investment Scenario'!R102</f>
        <v>0</v>
      </c>
      <c r="S96" s="186">
        <f>'Investment Scenario'!S102</f>
        <v>0</v>
      </c>
      <c r="T96" s="186">
        <f>'Investment Scenario'!T102</f>
        <v>0</v>
      </c>
      <c r="U96" s="186">
        <f>'Investment Scenario'!U102</f>
        <v>0</v>
      </c>
      <c r="V96" s="186">
        <f>'Investment Scenario'!V102</f>
        <v>0</v>
      </c>
      <c r="W96" s="186">
        <f>'Investment Scenario'!W102</f>
        <v>0</v>
      </c>
      <c r="X96" s="186">
        <f>'Investment Scenario'!X102</f>
        <v>0</v>
      </c>
      <c r="Y96" s="186">
        <f>'Investment Scenario'!Y102</f>
        <v>0</v>
      </c>
      <c r="Z96" s="186">
        <f>'Investment Scenario'!Z102</f>
        <v>0</v>
      </c>
      <c r="AA96" s="186">
        <f>'Investment Scenario'!AA102</f>
        <v>0</v>
      </c>
      <c r="AB96" s="186">
        <f>'Investment Scenario'!AB102</f>
        <v>0</v>
      </c>
      <c r="AC96" s="186">
        <f>'Investment Scenario'!AC102</f>
        <v>0</v>
      </c>
      <c r="AD96" s="186">
        <f>'Investment Scenario'!AD102</f>
        <v>0</v>
      </c>
      <c r="AE96" s="186">
        <f>'Investment Scenario'!AE102</f>
        <v>0</v>
      </c>
      <c r="AF96" s="186">
        <f>'Investment Scenario'!AF102</f>
        <v>0</v>
      </c>
      <c r="AG96" s="186">
        <f>'Investment Scenario'!AG102</f>
        <v>0</v>
      </c>
      <c r="AH96" s="186">
        <f>'Investment Scenario'!AH102</f>
        <v>0</v>
      </c>
      <c r="AI96" s="186">
        <f>'Investment Scenario'!AI102</f>
        <v>0</v>
      </c>
      <c r="AJ96" s="186">
        <f>'Investment Scenario'!AJ102</f>
        <v>0</v>
      </c>
      <c r="AK96" s="186">
        <f>'Investment Scenario'!AK102</f>
        <v>0</v>
      </c>
      <c r="AL96" s="186">
        <f>'Investment Scenario'!AL102</f>
        <v>0</v>
      </c>
      <c r="AM96" s="186">
        <f>'Investment Scenario'!AM102</f>
        <v>0</v>
      </c>
      <c r="AN96" s="186">
        <f>'Investment Scenario'!AN102</f>
        <v>0</v>
      </c>
      <c r="AO96" s="186">
        <f>'Investment Scenario'!AO102</f>
        <v>0</v>
      </c>
      <c r="AP96" s="186">
        <f>'Investment Scenario'!AP102</f>
        <v>0</v>
      </c>
      <c r="AQ96" s="186">
        <f>'Investment Scenario'!AQ102</f>
        <v>0</v>
      </c>
      <c r="AR96" s="164"/>
    </row>
    <row r="97" spans="1:44" s="40" customFormat="1" x14ac:dyDescent="0.25">
      <c r="A97" s="176" t="s">
        <v>140</v>
      </c>
      <c r="B97" s="193">
        <f>'Investment Scenario'!B103</f>
        <v>0</v>
      </c>
      <c r="C97" s="165"/>
      <c r="D97" s="165"/>
      <c r="E97" s="186">
        <f>'Investment Scenario'!E103</f>
        <v>0</v>
      </c>
      <c r="F97" s="186">
        <f>'Investment Scenario'!F103</f>
        <v>0</v>
      </c>
      <c r="G97" s="186">
        <f>'Investment Scenario'!G103</f>
        <v>0</v>
      </c>
      <c r="H97" s="186">
        <f>'Investment Scenario'!H103</f>
        <v>0</v>
      </c>
      <c r="I97" s="186">
        <f>'Investment Scenario'!I103</f>
        <v>0</v>
      </c>
      <c r="J97" s="186">
        <f>'Investment Scenario'!J103</f>
        <v>0</v>
      </c>
      <c r="K97" s="186">
        <f>'Investment Scenario'!K103</f>
        <v>0</v>
      </c>
      <c r="L97" s="186">
        <f>'Investment Scenario'!L103</f>
        <v>0</v>
      </c>
      <c r="M97" s="186">
        <f>'Investment Scenario'!M103</f>
        <v>0</v>
      </c>
      <c r="N97" s="186">
        <f>'Investment Scenario'!N103</f>
        <v>0</v>
      </c>
      <c r="O97" s="186">
        <f>'Investment Scenario'!O103</f>
        <v>0</v>
      </c>
      <c r="P97" s="186">
        <f>'Investment Scenario'!P103</f>
        <v>0</v>
      </c>
      <c r="Q97" s="186">
        <f>'Investment Scenario'!Q103</f>
        <v>0</v>
      </c>
      <c r="R97" s="186">
        <f>'Investment Scenario'!R103</f>
        <v>0</v>
      </c>
      <c r="S97" s="186">
        <f>'Investment Scenario'!S103</f>
        <v>0</v>
      </c>
      <c r="T97" s="186">
        <f>'Investment Scenario'!T103</f>
        <v>0</v>
      </c>
      <c r="U97" s="186">
        <f>'Investment Scenario'!U103</f>
        <v>0</v>
      </c>
      <c r="V97" s="186">
        <f>'Investment Scenario'!V103</f>
        <v>0</v>
      </c>
      <c r="W97" s="186">
        <f>'Investment Scenario'!W103</f>
        <v>0</v>
      </c>
      <c r="X97" s="186">
        <f>'Investment Scenario'!X103</f>
        <v>0</v>
      </c>
      <c r="Y97" s="186">
        <f>'Investment Scenario'!Y103</f>
        <v>0</v>
      </c>
      <c r="Z97" s="186">
        <f>'Investment Scenario'!Z103</f>
        <v>0</v>
      </c>
      <c r="AA97" s="186">
        <f>'Investment Scenario'!AA103</f>
        <v>0</v>
      </c>
      <c r="AB97" s="186">
        <f>'Investment Scenario'!AB103</f>
        <v>0</v>
      </c>
      <c r="AC97" s="186">
        <f>'Investment Scenario'!AC103</f>
        <v>0</v>
      </c>
      <c r="AD97" s="186">
        <f>'Investment Scenario'!AD103</f>
        <v>0</v>
      </c>
      <c r="AE97" s="186">
        <f>'Investment Scenario'!AE103</f>
        <v>0</v>
      </c>
      <c r="AF97" s="186">
        <f>'Investment Scenario'!AF103</f>
        <v>0</v>
      </c>
      <c r="AG97" s="186">
        <f>'Investment Scenario'!AG103</f>
        <v>0</v>
      </c>
      <c r="AH97" s="186">
        <f>'Investment Scenario'!AH103</f>
        <v>0</v>
      </c>
      <c r="AI97" s="186">
        <f>'Investment Scenario'!AI103</f>
        <v>0</v>
      </c>
      <c r="AJ97" s="186">
        <f>'Investment Scenario'!AJ103</f>
        <v>0</v>
      </c>
      <c r="AK97" s="186">
        <f>'Investment Scenario'!AK103</f>
        <v>0</v>
      </c>
      <c r="AL97" s="186">
        <f>'Investment Scenario'!AL103</f>
        <v>0</v>
      </c>
      <c r="AM97" s="186">
        <f>'Investment Scenario'!AM103</f>
        <v>0</v>
      </c>
      <c r="AN97" s="186">
        <f>'Investment Scenario'!AN103</f>
        <v>0</v>
      </c>
      <c r="AO97" s="186">
        <f>'Investment Scenario'!AO103</f>
        <v>0</v>
      </c>
      <c r="AP97" s="186">
        <f>'Investment Scenario'!AP103</f>
        <v>0</v>
      </c>
      <c r="AQ97" s="186">
        <f>'Investment Scenario'!AQ103</f>
        <v>0</v>
      </c>
      <c r="AR97" s="164"/>
    </row>
    <row r="98" spans="1:44" s="40" customFormat="1" x14ac:dyDescent="0.25">
      <c r="A98" s="176" t="s">
        <v>141</v>
      </c>
      <c r="B98" s="193">
        <f>'Investment Scenario'!B104</f>
        <v>0</v>
      </c>
      <c r="C98" s="165"/>
      <c r="D98" s="165"/>
      <c r="E98" s="186">
        <f>'Investment Scenario'!E104</f>
        <v>0</v>
      </c>
      <c r="F98" s="186">
        <f>'Investment Scenario'!F104</f>
        <v>0</v>
      </c>
      <c r="G98" s="186">
        <f>'Investment Scenario'!G104</f>
        <v>0</v>
      </c>
      <c r="H98" s="186">
        <f>'Investment Scenario'!H104</f>
        <v>0</v>
      </c>
      <c r="I98" s="186">
        <f>'Investment Scenario'!I104</f>
        <v>0</v>
      </c>
      <c r="J98" s="186">
        <f>'Investment Scenario'!J104</f>
        <v>0</v>
      </c>
      <c r="K98" s="186">
        <f>'Investment Scenario'!K104</f>
        <v>0</v>
      </c>
      <c r="L98" s="186">
        <f>'Investment Scenario'!L104</f>
        <v>0</v>
      </c>
      <c r="M98" s="186">
        <f>'Investment Scenario'!M104</f>
        <v>0</v>
      </c>
      <c r="N98" s="186">
        <f>'Investment Scenario'!N104</f>
        <v>0</v>
      </c>
      <c r="O98" s="186">
        <f>'Investment Scenario'!O104</f>
        <v>0</v>
      </c>
      <c r="P98" s="186">
        <f>'Investment Scenario'!P104</f>
        <v>0</v>
      </c>
      <c r="Q98" s="186">
        <f>'Investment Scenario'!Q104</f>
        <v>0</v>
      </c>
      <c r="R98" s="186">
        <f>'Investment Scenario'!R104</f>
        <v>0</v>
      </c>
      <c r="S98" s="186">
        <f>'Investment Scenario'!S104</f>
        <v>0</v>
      </c>
      <c r="T98" s="186">
        <f>'Investment Scenario'!T104</f>
        <v>0</v>
      </c>
      <c r="U98" s="186">
        <f>'Investment Scenario'!U104</f>
        <v>0</v>
      </c>
      <c r="V98" s="186">
        <f>'Investment Scenario'!V104</f>
        <v>0</v>
      </c>
      <c r="W98" s="186">
        <f>'Investment Scenario'!W104</f>
        <v>0</v>
      </c>
      <c r="X98" s="186">
        <f>'Investment Scenario'!X104</f>
        <v>0</v>
      </c>
      <c r="Y98" s="186">
        <f>'Investment Scenario'!Y104</f>
        <v>0</v>
      </c>
      <c r="Z98" s="186">
        <f>'Investment Scenario'!Z104</f>
        <v>0</v>
      </c>
      <c r="AA98" s="186">
        <f>'Investment Scenario'!AA104</f>
        <v>0</v>
      </c>
      <c r="AB98" s="186">
        <f>'Investment Scenario'!AB104</f>
        <v>0</v>
      </c>
      <c r="AC98" s="186">
        <f>'Investment Scenario'!AC104</f>
        <v>0</v>
      </c>
      <c r="AD98" s="186">
        <f>'Investment Scenario'!AD104</f>
        <v>0</v>
      </c>
      <c r="AE98" s="186">
        <f>'Investment Scenario'!AE104</f>
        <v>0</v>
      </c>
      <c r="AF98" s="186">
        <f>'Investment Scenario'!AF104</f>
        <v>0</v>
      </c>
      <c r="AG98" s="186">
        <f>'Investment Scenario'!AG104</f>
        <v>0</v>
      </c>
      <c r="AH98" s="186">
        <f>'Investment Scenario'!AH104</f>
        <v>0</v>
      </c>
      <c r="AI98" s="186">
        <f>'Investment Scenario'!AI104</f>
        <v>0</v>
      </c>
      <c r="AJ98" s="186">
        <f>'Investment Scenario'!AJ104</f>
        <v>0</v>
      </c>
      <c r="AK98" s="186">
        <f>'Investment Scenario'!AK104</f>
        <v>0</v>
      </c>
      <c r="AL98" s="186">
        <f>'Investment Scenario'!AL104</f>
        <v>0</v>
      </c>
      <c r="AM98" s="186">
        <f>'Investment Scenario'!AM104</f>
        <v>0</v>
      </c>
      <c r="AN98" s="186">
        <f>'Investment Scenario'!AN104</f>
        <v>0</v>
      </c>
      <c r="AO98" s="186">
        <f>'Investment Scenario'!AO104</f>
        <v>0</v>
      </c>
      <c r="AP98" s="186">
        <f>'Investment Scenario'!AP104</f>
        <v>0</v>
      </c>
      <c r="AQ98" s="186">
        <f>'Investment Scenario'!AQ104</f>
        <v>0</v>
      </c>
      <c r="AR98" s="164"/>
    </row>
    <row r="99" spans="1:44" s="40" customFormat="1" x14ac:dyDescent="0.25">
      <c r="A99" s="176" t="s">
        <v>142</v>
      </c>
      <c r="B99" s="193">
        <f>'Investment Scenario'!B105</f>
        <v>0</v>
      </c>
      <c r="C99" s="165"/>
      <c r="D99" s="165"/>
      <c r="E99" s="186">
        <f>'Investment Scenario'!E105</f>
        <v>0</v>
      </c>
      <c r="F99" s="186">
        <f>'Investment Scenario'!F105</f>
        <v>0</v>
      </c>
      <c r="G99" s="186">
        <f>'Investment Scenario'!G105</f>
        <v>0</v>
      </c>
      <c r="H99" s="186">
        <f>'Investment Scenario'!H105</f>
        <v>0</v>
      </c>
      <c r="I99" s="186">
        <f>'Investment Scenario'!I105</f>
        <v>0</v>
      </c>
      <c r="J99" s="186">
        <f>'Investment Scenario'!J105</f>
        <v>0</v>
      </c>
      <c r="K99" s="186">
        <f>'Investment Scenario'!K105</f>
        <v>0</v>
      </c>
      <c r="L99" s="186">
        <f>'Investment Scenario'!L105</f>
        <v>0</v>
      </c>
      <c r="M99" s="186">
        <f>'Investment Scenario'!M105</f>
        <v>0</v>
      </c>
      <c r="N99" s="186">
        <f>'Investment Scenario'!N105</f>
        <v>0</v>
      </c>
      <c r="O99" s="186">
        <f>'Investment Scenario'!O105</f>
        <v>0</v>
      </c>
      <c r="P99" s="186">
        <f>'Investment Scenario'!P105</f>
        <v>0</v>
      </c>
      <c r="Q99" s="186">
        <f>'Investment Scenario'!Q105</f>
        <v>0</v>
      </c>
      <c r="R99" s="186">
        <f>'Investment Scenario'!R105</f>
        <v>0</v>
      </c>
      <c r="S99" s="186">
        <f>'Investment Scenario'!S105</f>
        <v>0</v>
      </c>
      <c r="T99" s="186">
        <f>'Investment Scenario'!T105</f>
        <v>0</v>
      </c>
      <c r="U99" s="186">
        <f>'Investment Scenario'!U105</f>
        <v>0</v>
      </c>
      <c r="V99" s="186">
        <f>'Investment Scenario'!V105</f>
        <v>0</v>
      </c>
      <c r="W99" s="186">
        <f>'Investment Scenario'!W105</f>
        <v>0</v>
      </c>
      <c r="X99" s="186">
        <f>'Investment Scenario'!X105</f>
        <v>0</v>
      </c>
      <c r="Y99" s="186">
        <f>'Investment Scenario'!Y105</f>
        <v>0</v>
      </c>
      <c r="Z99" s="186">
        <f>'Investment Scenario'!Z105</f>
        <v>0</v>
      </c>
      <c r="AA99" s="186">
        <f>'Investment Scenario'!AA105</f>
        <v>0</v>
      </c>
      <c r="AB99" s="186">
        <f>'Investment Scenario'!AB105</f>
        <v>0</v>
      </c>
      <c r="AC99" s="186">
        <f>'Investment Scenario'!AC105</f>
        <v>0</v>
      </c>
      <c r="AD99" s="186">
        <f>'Investment Scenario'!AD105</f>
        <v>0</v>
      </c>
      <c r="AE99" s="186">
        <f>'Investment Scenario'!AE105</f>
        <v>0</v>
      </c>
      <c r="AF99" s="186">
        <f>'Investment Scenario'!AF105</f>
        <v>0</v>
      </c>
      <c r="AG99" s="186">
        <f>'Investment Scenario'!AG105</f>
        <v>0</v>
      </c>
      <c r="AH99" s="186">
        <f>'Investment Scenario'!AH105</f>
        <v>0</v>
      </c>
      <c r="AI99" s="186">
        <f>'Investment Scenario'!AI105</f>
        <v>0</v>
      </c>
      <c r="AJ99" s="186">
        <f>'Investment Scenario'!AJ105</f>
        <v>0</v>
      </c>
      <c r="AK99" s="186">
        <f>'Investment Scenario'!AK105</f>
        <v>0</v>
      </c>
      <c r="AL99" s="186">
        <f>'Investment Scenario'!AL105</f>
        <v>0</v>
      </c>
      <c r="AM99" s="186">
        <f>'Investment Scenario'!AM105</f>
        <v>0</v>
      </c>
      <c r="AN99" s="186">
        <f>'Investment Scenario'!AN105</f>
        <v>0</v>
      </c>
      <c r="AO99" s="186">
        <f>'Investment Scenario'!AO105</f>
        <v>0</v>
      </c>
      <c r="AP99" s="186">
        <f>'Investment Scenario'!AP105</f>
        <v>0</v>
      </c>
      <c r="AQ99" s="186">
        <f>'Investment Scenario'!AQ105</f>
        <v>0</v>
      </c>
      <c r="AR99" s="164"/>
    </row>
    <row r="100" spans="1:44" s="40" customFormat="1" x14ac:dyDescent="0.25">
      <c r="A100" s="176" t="s">
        <v>143</v>
      </c>
      <c r="B100" s="193">
        <f>'Investment Scenario'!B106</f>
        <v>0</v>
      </c>
      <c r="C100" s="165"/>
      <c r="D100" s="165"/>
      <c r="E100" s="186">
        <f>'Investment Scenario'!E106</f>
        <v>0</v>
      </c>
      <c r="F100" s="186">
        <f>'Investment Scenario'!F106</f>
        <v>0</v>
      </c>
      <c r="G100" s="186">
        <f>'Investment Scenario'!G106</f>
        <v>0</v>
      </c>
      <c r="H100" s="186">
        <f>'Investment Scenario'!H106</f>
        <v>0</v>
      </c>
      <c r="I100" s="186">
        <f>'Investment Scenario'!I106</f>
        <v>0</v>
      </c>
      <c r="J100" s="186">
        <f>'Investment Scenario'!J106</f>
        <v>0</v>
      </c>
      <c r="K100" s="186">
        <f>'Investment Scenario'!K106</f>
        <v>0</v>
      </c>
      <c r="L100" s="186">
        <f>'Investment Scenario'!L106</f>
        <v>0</v>
      </c>
      <c r="M100" s="186">
        <f>'Investment Scenario'!M106</f>
        <v>0</v>
      </c>
      <c r="N100" s="186">
        <f>'Investment Scenario'!N106</f>
        <v>0</v>
      </c>
      <c r="O100" s="186">
        <f>'Investment Scenario'!O106</f>
        <v>0</v>
      </c>
      <c r="P100" s="186">
        <f>'Investment Scenario'!P106</f>
        <v>0</v>
      </c>
      <c r="Q100" s="186">
        <f>'Investment Scenario'!Q106</f>
        <v>0</v>
      </c>
      <c r="R100" s="186">
        <f>'Investment Scenario'!R106</f>
        <v>0</v>
      </c>
      <c r="S100" s="186">
        <f>'Investment Scenario'!S106</f>
        <v>0</v>
      </c>
      <c r="T100" s="186">
        <f>'Investment Scenario'!T106</f>
        <v>0</v>
      </c>
      <c r="U100" s="186">
        <f>'Investment Scenario'!U106</f>
        <v>0</v>
      </c>
      <c r="V100" s="186">
        <f>'Investment Scenario'!V106</f>
        <v>0</v>
      </c>
      <c r="W100" s="186">
        <f>'Investment Scenario'!W106</f>
        <v>0</v>
      </c>
      <c r="X100" s="186">
        <f>'Investment Scenario'!X106</f>
        <v>0</v>
      </c>
      <c r="Y100" s="186">
        <f>'Investment Scenario'!Y106</f>
        <v>0</v>
      </c>
      <c r="Z100" s="186">
        <f>'Investment Scenario'!Z106</f>
        <v>0</v>
      </c>
      <c r="AA100" s="186">
        <f>'Investment Scenario'!AA106</f>
        <v>0</v>
      </c>
      <c r="AB100" s="186">
        <f>'Investment Scenario'!AB106</f>
        <v>0</v>
      </c>
      <c r="AC100" s="186">
        <f>'Investment Scenario'!AC106</f>
        <v>0</v>
      </c>
      <c r="AD100" s="186">
        <f>'Investment Scenario'!AD106</f>
        <v>0</v>
      </c>
      <c r="AE100" s="186">
        <f>'Investment Scenario'!AE106</f>
        <v>0</v>
      </c>
      <c r="AF100" s="186">
        <f>'Investment Scenario'!AF106</f>
        <v>0</v>
      </c>
      <c r="AG100" s="186">
        <f>'Investment Scenario'!AG106</f>
        <v>0</v>
      </c>
      <c r="AH100" s="186">
        <f>'Investment Scenario'!AH106</f>
        <v>0</v>
      </c>
      <c r="AI100" s="186">
        <f>'Investment Scenario'!AI106</f>
        <v>0</v>
      </c>
      <c r="AJ100" s="186">
        <f>'Investment Scenario'!AJ106</f>
        <v>0</v>
      </c>
      <c r="AK100" s="186">
        <f>'Investment Scenario'!AK106</f>
        <v>0</v>
      </c>
      <c r="AL100" s="186">
        <f>'Investment Scenario'!AL106</f>
        <v>0</v>
      </c>
      <c r="AM100" s="186">
        <f>'Investment Scenario'!AM106</f>
        <v>0</v>
      </c>
      <c r="AN100" s="186">
        <f>'Investment Scenario'!AN106</f>
        <v>0</v>
      </c>
      <c r="AO100" s="186">
        <f>'Investment Scenario'!AO106</f>
        <v>0</v>
      </c>
      <c r="AP100" s="186">
        <f>'Investment Scenario'!AP106</f>
        <v>0</v>
      </c>
      <c r="AQ100" s="186">
        <f>'Investment Scenario'!AQ106</f>
        <v>0</v>
      </c>
      <c r="AR100" s="164"/>
    </row>
    <row r="101" spans="1:44" s="40" customFormat="1" x14ac:dyDescent="0.25">
      <c r="A101" s="176" t="s">
        <v>144</v>
      </c>
      <c r="B101" s="193">
        <f>'Investment Scenario'!B107</f>
        <v>0</v>
      </c>
      <c r="C101" s="165"/>
      <c r="D101" s="165"/>
      <c r="E101" s="186">
        <f>'Investment Scenario'!E107</f>
        <v>0</v>
      </c>
      <c r="F101" s="186">
        <f>'Investment Scenario'!F107</f>
        <v>0</v>
      </c>
      <c r="G101" s="186">
        <f>'Investment Scenario'!G107</f>
        <v>0</v>
      </c>
      <c r="H101" s="186">
        <f>'Investment Scenario'!H107</f>
        <v>0</v>
      </c>
      <c r="I101" s="186">
        <f>'Investment Scenario'!I107</f>
        <v>0</v>
      </c>
      <c r="J101" s="186">
        <f>'Investment Scenario'!J107</f>
        <v>0</v>
      </c>
      <c r="K101" s="186">
        <f>'Investment Scenario'!K107</f>
        <v>0</v>
      </c>
      <c r="L101" s="186">
        <f>'Investment Scenario'!L107</f>
        <v>0</v>
      </c>
      <c r="M101" s="186">
        <f>'Investment Scenario'!M107</f>
        <v>0</v>
      </c>
      <c r="N101" s="186">
        <f>'Investment Scenario'!N107</f>
        <v>0</v>
      </c>
      <c r="O101" s="186">
        <f>'Investment Scenario'!O107</f>
        <v>0</v>
      </c>
      <c r="P101" s="186">
        <f>'Investment Scenario'!P107</f>
        <v>0</v>
      </c>
      <c r="Q101" s="186">
        <f>'Investment Scenario'!Q107</f>
        <v>0</v>
      </c>
      <c r="R101" s="186">
        <f>'Investment Scenario'!R107</f>
        <v>0</v>
      </c>
      <c r="S101" s="186">
        <f>'Investment Scenario'!S107</f>
        <v>0</v>
      </c>
      <c r="T101" s="186">
        <f>'Investment Scenario'!T107</f>
        <v>0</v>
      </c>
      <c r="U101" s="186">
        <f>'Investment Scenario'!U107</f>
        <v>0</v>
      </c>
      <c r="V101" s="186">
        <f>'Investment Scenario'!V107</f>
        <v>0</v>
      </c>
      <c r="W101" s="186">
        <f>'Investment Scenario'!W107</f>
        <v>0</v>
      </c>
      <c r="X101" s="186">
        <f>'Investment Scenario'!X107</f>
        <v>0</v>
      </c>
      <c r="Y101" s="186">
        <f>'Investment Scenario'!Y107</f>
        <v>0</v>
      </c>
      <c r="Z101" s="186">
        <f>'Investment Scenario'!Z107</f>
        <v>0</v>
      </c>
      <c r="AA101" s="186">
        <f>'Investment Scenario'!AA107</f>
        <v>0</v>
      </c>
      <c r="AB101" s="186">
        <f>'Investment Scenario'!AB107</f>
        <v>0</v>
      </c>
      <c r="AC101" s="186">
        <f>'Investment Scenario'!AC107</f>
        <v>0</v>
      </c>
      <c r="AD101" s="186">
        <f>'Investment Scenario'!AD107</f>
        <v>0</v>
      </c>
      <c r="AE101" s="186">
        <f>'Investment Scenario'!AE107</f>
        <v>0</v>
      </c>
      <c r="AF101" s="186">
        <f>'Investment Scenario'!AF107</f>
        <v>0</v>
      </c>
      <c r="AG101" s="186">
        <f>'Investment Scenario'!AG107</f>
        <v>0</v>
      </c>
      <c r="AH101" s="186">
        <f>'Investment Scenario'!AH107</f>
        <v>0</v>
      </c>
      <c r="AI101" s="186">
        <f>'Investment Scenario'!AI107</f>
        <v>0</v>
      </c>
      <c r="AJ101" s="186">
        <f>'Investment Scenario'!AJ107</f>
        <v>0</v>
      </c>
      <c r="AK101" s="186">
        <f>'Investment Scenario'!AK107</f>
        <v>0</v>
      </c>
      <c r="AL101" s="186">
        <f>'Investment Scenario'!AL107</f>
        <v>0</v>
      </c>
      <c r="AM101" s="186">
        <f>'Investment Scenario'!AM107</f>
        <v>0</v>
      </c>
      <c r="AN101" s="186">
        <f>'Investment Scenario'!AN107</f>
        <v>0</v>
      </c>
      <c r="AO101" s="186">
        <f>'Investment Scenario'!AO107</f>
        <v>0</v>
      </c>
      <c r="AP101" s="186">
        <f>'Investment Scenario'!AP107</f>
        <v>0</v>
      </c>
      <c r="AQ101" s="186">
        <f>'Investment Scenario'!AQ107</f>
        <v>0</v>
      </c>
      <c r="AR101" s="164"/>
    </row>
    <row r="102" spans="1:44" s="40" customFormat="1" x14ac:dyDescent="0.25">
      <c r="A102" s="176" t="s">
        <v>145</v>
      </c>
      <c r="B102" s="193">
        <f>'Investment Scenario'!B108</f>
        <v>0</v>
      </c>
      <c r="C102" s="165"/>
      <c r="D102" s="165"/>
      <c r="E102" s="186">
        <f>'Investment Scenario'!E108</f>
        <v>0</v>
      </c>
      <c r="F102" s="186">
        <f>'Investment Scenario'!F108</f>
        <v>0</v>
      </c>
      <c r="G102" s="186">
        <f>'Investment Scenario'!G108</f>
        <v>0</v>
      </c>
      <c r="H102" s="186">
        <f>'Investment Scenario'!H108</f>
        <v>0</v>
      </c>
      <c r="I102" s="186">
        <f>'Investment Scenario'!I108</f>
        <v>0</v>
      </c>
      <c r="J102" s="186">
        <f>'Investment Scenario'!J108</f>
        <v>0</v>
      </c>
      <c r="K102" s="186">
        <f>'Investment Scenario'!K108</f>
        <v>0</v>
      </c>
      <c r="L102" s="186">
        <f>'Investment Scenario'!L108</f>
        <v>0</v>
      </c>
      <c r="M102" s="186">
        <f>'Investment Scenario'!M108</f>
        <v>0</v>
      </c>
      <c r="N102" s="186">
        <f>'Investment Scenario'!N108</f>
        <v>0</v>
      </c>
      <c r="O102" s="186">
        <f>'Investment Scenario'!O108</f>
        <v>0</v>
      </c>
      <c r="P102" s="186">
        <f>'Investment Scenario'!P108</f>
        <v>0</v>
      </c>
      <c r="Q102" s="186">
        <f>'Investment Scenario'!Q108</f>
        <v>0</v>
      </c>
      <c r="R102" s="186">
        <f>'Investment Scenario'!R108</f>
        <v>0</v>
      </c>
      <c r="S102" s="186">
        <f>'Investment Scenario'!S108</f>
        <v>0</v>
      </c>
      <c r="T102" s="186">
        <f>'Investment Scenario'!T108</f>
        <v>0</v>
      </c>
      <c r="U102" s="186">
        <f>'Investment Scenario'!U108</f>
        <v>0</v>
      </c>
      <c r="V102" s="186">
        <f>'Investment Scenario'!V108</f>
        <v>0</v>
      </c>
      <c r="W102" s="186">
        <f>'Investment Scenario'!W108</f>
        <v>0</v>
      </c>
      <c r="X102" s="186">
        <f>'Investment Scenario'!X108</f>
        <v>0</v>
      </c>
      <c r="Y102" s="186">
        <f>'Investment Scenario'!Y108</f>
        <v>0</v>
      </c>
      <c r="Z102" s="186">
        <f>'Investment Scenario'!Z108</f>
        <v>0</v>
      </c>
      <c r="AA102" s="186">
        <f>'Investment Scenario'!AA108</f>
        <v>0</v>
      </c>
      <c r="AB102" s="186">
        <f>'Investment Scenario'!AB108</f>
        <v>0</v>
      </c>
      <c r="AC102" s="186">
        <f>'Investment Scenario'!AC108</f>
        <v>0</v>
      </c>
      <c r="AD102" s="186">
        <f>'Investment Scenario'!AD108</f>
        <v>0</v>
      </c>
      <c r="AE102" s="186">
        <f>'Investment Scenario'!AE108</f>
        <v>0</v>
      </c>
      <c r="AF102" s="186">
        <f>'Investment Scenario'!AF108</f>
        <v>0</v>
      </c>
      <c r="AG102" s="186">
        <f>'Investment Scenario'!AG108</f>
        <v>0</v>
      </c>
      <c r="AH102" s="186">
        <f>'Investment Scenario'!AH108</f>
        <v>0</v>
      </c>
      <c r="AI102" s="186">
        <f>'Investment Scenario'!AI108</f>
        <v>0</v>
      </c>
      <c r="AJ102" s="186">
        <f>'Investment Scenario'!AJ108</f>
        <v>0</v>
      </c>
      <c r="AK102" s="186">
        <f>'Investment Scenario'!AK108</f>
        <v>0</v>
      </c>
      <c r="AL102" s="186">
        <f>'Investment Scenario'!AL108</f>
        <v>0</v>
      </c>
      <c r="AM102" s="186">
        <f>'Investment Scenario'!AM108</f>
        <v>0</v>
      </c>
      <c r="AN102" s="186">
        <f>'Investment Scenario'!AN108</f>
        <v>0</v>
      </c>
      <c r="AO102" s="186">
        <f>'Investment Scenario'!AO108</f>
        <v>0</v>
      </c>
      <c r="AP102" s="186">
        <f>'Investment Scenario'!AP108</f>
        <v>0</v>
      </c>
      <c r="AQ102" s="186">
        <f>'Investment Scenario'!AQ108</f>
        <v>0</v>
      </c>
      <c r="AR102" s="164"/>
    </row>
    <row r="103" spans="1:44" s="1" customFormat="1" ht="30" x14ac:dyDescent="0.25">
      <c r="A103" s="194" t="s">
        <v>146</v>
      </c>
      <c r="B103" s="191" t="str">
        <f>IF(SUM(E103:AQ103)=SUM(E91:AQ102),"součet v pořádku / sum is OK","součet ostatní náklady nesedí")</f>
        <v>součet v pořádku / sum is OK</v>
      </c>
      <c r="C103" s="192"/>
      <c r="D103" s="175"/>
      <c r="E103" s="186">
        <f>'Investment Scenario'!E109</f>
        <v>0</v>
      </c>
      <c r="F103" s="186">
        <f>'Investment Scenario'!F109</f>
        <v>0</v>
      </c>
      <c r="G103" s="186">
        <f>'Investment Scenario'!G109</f>
        <v>0</v>
      </c>
      <c r="H103" s="186">
        <f>'Investment Scenario'!H109</f>
        <v>0</v>
      </c>
      <c r="I103" s="186">
        <f>'Investment Scenario'!I109</f>
        <v>0</v>
      </c>
      <c r="J103" s="186">
        <f>'Investment Scenario'!J109</f>
        <v>0</v>
      </c>
      <c r="K103" s="186">
        <f>'Investment Scenario'!K109</f>
        <v>0</v>
      </c>
      <c r="L103" s="186">
        <f>'Investment Scenario'!L109</f>
        <v>0</v>
      </c>
      <c r="M103" s="186">
        <f>'Investment Scenario'!M109</f>
        <v>0</v>
      </c>
      <c r="N103" s="186">
        <f>'Investment Scenario'!N109</f>
        <v>0</v>
      </c>
      <c r="O103" s="186">
        <f>'Investment Scenario'!O109</f>
        <v>0</v>
      </c>
      <c r="P103" s="186">
        <f>'Investment Scenario'!P109</f>
        <v>0</v>
      </c>
      <c r="Q103" s="186">
        <f>'Investment Scenario'!Q109</f>
        <v>0</v>
      </c>
      <c r="R103" s="186">
        <f>'Investment Scenario'!R109</f>
        <v>0</v>
      </c>
      <c r="S103" s="186">
        <f>'Investment Scenario'!S109</f>
        <v>0</v>
      </c>
      <c r="T103" s="186">
        <f>'Investment Scenario'!T109</f>
        <v>0</v>
      </c>
      <c r="U103" s="186">
        <f>'Investment Scenario'!U109</f>
        <v>0</v>
      </c>
      <c r="V103" s="186">
        <f>'Investment Scenario'!V109</f>
        <v>0</v>
      </c>
      <c r="W103" s="186">
        <f>'Investment Scenario'!W109</f>
        <v>0</v>
      </c>
      <c r="X103" s="186">
        <f>'Investment Scenario'!X109</f>
        <v>0</v>
      </c>
      <c r="Y103" s="186">
        <f>'Investment Scenario'!Y109</f>
        <v>0</v>
      </c>
      <c r="Z103" s="186">
        <f>'Investment Scenario'!Z109</f>
        <v>0</v>
      </c>
      <c r="AA103" s="186">
        <f>'Investment Scenario'!AA109</f>
        <v>0</v>
      </c>
      <c r="AB103" s="186">
        <f>'Investment Scenario'!AB109</f>
        <v>0</v>
      </c>
      <c r="AC103" s="186">
        <f>'Investment Scenario'!AC109</f>
        <v>0</v>
      </c>
      <c r="AD103" s="186">
        <f>'Investment Scenario'!AD109</f>
        <v>0</v>
      </c>
      <c r="AE103" s="186">
        <f>'Investment Scenario'!AE109</f>
        <v>0</v>
      </c>
      <c r="AF103" s="186">
        <f>'Investment Scenario'!AF109</f>
        <v>0</v>
      </c>
      <c r="AG103" s="186">
        <f>'Investment Scenario'!AG109</f>
        <v>0</v>
      </c>
      <c r="AH103" s="186">
        <f>'Investment Scenario'!AH109</f>
        <v>0</v>
      </c>
      <c r="AI103" s="186">
        <f>'Investment Scenario'!AI109</f>
        <v>0</v>
      </c>
      <c r="AJ103" s="186">
        <f>'Investment Scenario'!AJ109</f>
        <v>0</v>
      </c>
      <c r="AK103" s="186">
        <f>'Investment Scenario'!AK109</f>
        <v>0</v>
      </c>
      <c r="AL103" s="186">
        <f>'Investment Scenario'!AL109</f>
        <v>0</v>
      </c>
      <c r="AM103" s="186">
        <f>'Investment Scenario'!AM109</f>
        <v>0</v>
      </c>
      <c r="AN103" s="186">
        <f>'Investment Scenario'!AN109</f>
        <v>0</v>
      </c>
      <c r="AO103" s="186">
        <f>'Investment Scenario'!AO109</f>
        <v>0</v>
      </c>
      <c r="AP103" s="186">
        <f>'Investment Scenario'!AP109</f>
        <v>0</v>
      </c>
      <c r="AQ103" s="186">
        <f>'Investment Scenario'!AQ109</f>
        <v>0</v>
      </c>
      <c r="AR103" s="182"/>
    </row>
    <row r="104" spans="1:44" x14ac:dyDescent="0.25">
      <c r="A104" s="166"/>
      <c r="B104" s="164"/>
      <c r="C104" s="165"/>
      <c r="D104" s="175"/>
      <c r="E104" s="164"/>
      <c r="F104" s="164"/>
      <c r="G104" s="164"/>
      <c r="H104" s="164"/>
      <c r="I104" s="182" t="s">
        <v>3</v>
      </c>
      <c r="J104" s="184">
        <v>1663003</v>
      </c>
      <c r="K104" s="164" t="s">
        <v>4</v>
      </c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</row>
    <row r="105" spans="1:44" x14ac:dyDescent="0.25">
      <c r="A105" s="163" t="s">
        <v>147</v>
      </c>
      <c r="B105" s="164"/>
      <c r="C105" s="165"/>
      <c r="D105" s="165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</row>
    <row r="106" spans="1:44" s="1" customFormat="1" x14ac:dyDescent="0.25">
      <c r="A106" s="163" t="s">
        <v>148</v>
      </c>
      <c r="B106" s="182"/>
      <c r="C106" s="180"/>
      <c r="D106" s="180"/>
      <c r="E106" s="181">
        <f>'Investment Scenario'!E112</f>
        <v>0</v>
      </c>
      <c r="F106" s="181">
        <f>'Investment Scenario'!F112</f>
        <v>0</v>
      </c>
      <c r="G106" s="181">
        <f>'Investment Scenario'!G112</f>
        <v>0</v>
      </c>
      <c r="H106" s="181">
        <f>'Investment Scenario'!H112</f>
        <v>0</v>
      </c>
      <c r="I106" s="181">
        <f>'Investment Scenario'!I112</f>
        <v>0</v>
      </c>
      <c r="J106" s="181">
        <f>'Investment Scenario'!J112</f>
        <v>0</v>
      </c>
      <c r="K106" s="181">
        <f>'Investment Scenario'!K112</f>
        <v>0</v>
      </c>
      <c r="L106" s="181">
        <f>'Investment Scenario'!L112</f>
        <v>0</v>
      </c>
      <c r="M106" s="181">
        <f>'Investment Scenario'!M112</f>
        <v>0</v>
      </c>
      <c r="N106" s="181">
        <f>'Investment Scenario'!N112</f>
        <v>0</v>
      </c>
      <c r="O106" s="181">
        <f>'Investment Scenario'!O112</f>
        <v>0</v>
      </c>
      <c r="P106" s="181">
        <f>'Investment Scenario'!P112</f>
        <v>0</v>
      </c>
      <c r="Q106" s="181">
        <f>'Investment Scenario'!Q112</f>
        <v>0</v>
      </c>
      <c r="R106" s="181">
        <f>'Investment Scenario'!R112</f>
        <v>0</v>
      </c>
      <c r="S106" s="181">
        <f>'Investment Scenario'!S112</f>
        <v>0</v>
      </c>
      <c r="T106" s="181">
        <f>'Investment Scenario'!T112</f>
        <v>0</v>
      </c>
      <c r="U106" s="181">
        <f>'Investment Scenario'!U112</f>
        <v>0</v>
      </c>
      <c r="V106" s="181">
        <f>'Investment Scenario'!V112</f>
        <v>0</v>
      </c>
      <c r="W106" s="181">
        <f>'Investment Scenario'!W112</f>
        <v>0</v>
      </c>
      <c r="X106" s="181">
        <f>'Investment Scenario'!X112</f>
        <v>0</v>
      </c>
      <c r="Y106" s="181">
        <f>'Investment Scenario'!Y112</f>
        <v>0</v>
      </c>
      <c r="Z106" s="181">
        <f>'Investment Scenario'!Z112</f>
        <v>0</v>
      </c>
      <c r="AA106" s="181">
        <f>'Investment Scenario'!AA112</f>
        <v>0</v>
      </c>
      <c r="AB106" s="181">
        <f>'Investment Scenario'!AB112</f>
        <v>0</v>
      </c>
      <c r="AC106" s="181">
        <f>'Investment Scenario'!AC112</f>
        <v>0</v>
      </c>
      <c r="AD106" s="181">
        <f>'Investment Scenario'!AD112</f>
        <v>0</v>
      </c>
      <c r="AE106" s="181">
        <f>'Investment Scenario'!AE112</f>
        <v>0</v>
      </c>
      <c r="AF106" s="181">
        <f>'Investment Scenario'!AF112</f>
        <v>0</v>
      </c>
      <c r="AG106" s="181">
        <f>'Investment Scenario'!AG112</f>
        <v>0</v>
      </c>
      <c r="AH106" s="181">
        <f>'Investment Scenario'!AH112</f>
        <v>0</v>
      </c>
      <c r="AI106" s="181">
        <f>'Investment Scenario'!AI112</f>
        <v>0</v>
      </c>
      <c r="AJ106" s="181">
        <f>'Investment Scenario'!AJ112</f>
        <v>0</v>
      </c>
      <c r="AK106" s="181">
        <f>'Investment Scenario'!AK112</f>
        <v>0</v>
      </c>
      <c r="AL106" s="181">
        <f>'Investment Scenario'!AL112</f>
        <v>0</v>
      </c>
      <c r="AM106" s="181">
        <f>'Investment Scenario'!AM112</f>
        <v>0</v>
      </c>
      <c r="AN106" s="181">
        <f>'Investment Scenario'!AN112</f>
        <v>0</v>
      </c>
      <c r="AO106" s="181">
        <f>'Investment Scenario'!AO112</f>
        <v>0</v>
      </c>
      <c r="AP106" s="181">
        <f>'Investment Scenario'!AP112</f>
        <v>0</v>
      </c>
      <c r="AQ106" s="181">
        <f>'Investment Scenario'!AQ112</f>
        <v>0</v>
      </c>
      <c r="AR106" s="182"/>
    </row>
    <row r="107" spans="1:44" s="1" customFormat="1" x14ac:dyDescent="0.25">
      <c r="A107" s="163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</row>
    <row r="108" spans="1:44" s="1" customFormat="1" x14ac:dyDescent="0.25">
      <c r="A108" s="163" t="s">
        <v>149</v>
      </c>
      <c r="B108" s="182"/>
      <c r="C108" s="180"/>
      <c r="D108" s="180"/>
      <c r="E108" s="186">
        <f>'Investment Scenario'!E114</f>
        <v>0</v>
      </c>
      <c r="F108" s="186">
        <f>'Investment Scenario'!F114</f>
        <v>0</v>
      </c>
      <c r="G108" s="186">
        <f>'Investment Scenario'!G114</f>
        <v>0</v>
      </c>
      <c r="H108" s="186">
        <f>'Investment Scenario'!H114</f>
        <v>0</v>
      </c>
      <c r="I108" s="186">
        <f>'Investment Scenario'!I114</f>
        <v>0</v>
      </c>
      <c r="J108" s="186">
        <f>'Investment Scenario'!J114</f>
        <v>0</v>
      </c>
      <c r="K108" s="186">
        <f>'Investment Scenario'!K114</f>
        <v>0</v>
      </c>
      <c r="L108" s="186">
        <f>'Investment Scenario'!L114</f>
        <v>0</v>
      </c>
      <c r="M108" s="186">
        <f>'Investment Scenario'!M114</f>
        <v>0</v>
      </c>
      <c r="N108" s="186">
        <f>'Investment Scenario'!N114</f>
        <v>0</v>
      </c>
      <c r="O108" s="186">
        <f>'Investment Scenario'!O114</f>
        <v>0</v>
      </c>
      <c r="P108" s="186">
        <f>'Investment Scenario'!P114</f>
        <v>0</v>
      </c>
      <c r="Q108" s="186">
        <f>'Investment Scenario'!Q114</f>
        <v>0</v>
      </c>
      <c r="R108" s="186">
        <f>'Investment Scenario'!R114</f>
        <v>0</v>
      </c>
      <c r="S108" s="186">
        <f>'Investment Scenario'!S114</f>
        <v>0</v>
      </c>
      <c r="T108" s="186">
        <f>'Investment Scenario'!T114</f>
        <v>0</v>
      </c>
      <c r="U108" s="186">
        <f>'Investment Scenario'!U114</f>
        <v>0</v>
      </c>
      <c r="V108" s="186">
        <f>'Investment Scenario'!V114</f>
        <v>0</v>
      </c>
      <c r="W108" s="186">
        <f>'Investment Scenario'!W114</f>
        <v>0</v>
      </c>
      <c r="X108" s="186">
        <f>'Investment Scenario'!X114</f>
        <v>0</v>
      </c>
      <c r="Y108" s="186">
        <f>'Investment Scenario'!Y114</f>
        <v>0</v>
      </c>
      <c r="Z108" s="186">
        <f>'Investment Scenario'!Z114</f>
        <v>0</v>
      </c>
      <c r="AA108" s="186">
        <f>'Investment Scenario'!AA114</f>
        <v>0</v>
      </c>
      <c r="AB108" s="186">
        <f>'Investment Scenario'!AB114</f>
        <v>0</v>
      </c>
      <c r="AC108" s="186">
        <f>'Investment Scenario'!AC114</f>
        <v>0</v>
      </c>
      <c r="AD108" s="186">
        <f>'Investment Scenario'!AD114</f>
        <v>0</v>
      </c>
      <c r="AE108" s="186">
        <f>'Investment Scenario'!AE114</f>
        <v>0</v>
      </c>
      <c r="AF108" s="186">
        <f>'Investment Scenario'!AF114</f>
        <v>0</v>
      </c>
      <c r="AG108" s="186">
        <f>'Investment Scenario'!AG114</f>
        <v>0</v>
      </c>
      <c r="AH108" s="186">
        <f>'Investment Scenario'!AH114</f>
        <v>0</v>
      </c>
      <c r="AI108" s="186">
        <f>'Investment Scenario'!AI114</f>
        <v>0</v>
      </c>
      <c r="AJ108" s="186">
        <f>'Investment Scenario'!AJ114</f>
        <v>0</v>
      </c>
      <c r="AK108" s="186">
        <f>'Investment Scenario'!AK114</f>
        <v>0</v>
      </c>
      <c r="AL108" s="186">
        <f>'Investment Scenario'!AL114</f>
        <v>0</v>
      </c>
      <c r="AM108" s="186">
        <f>'Investment Scenario'!AM114</f>
        <v>0</v>
      </c>
      <c r="AN108" s="186">
        <f>'Investment Scenario'!AN114</f>
        <v>0</v>
      </c>
      <c r="AO108" s="186">
        <f>'Investment Scenario'!AO114</f>
        <v>0</v>
      </c>
      <c r="AP108" s="186">
        <f>'Investment Scenario'!AP114</f>
        <v>0</v>
      </c>
      <c r="AQ108" s="186">
        <f>'Investment Scenario'!AQ114</f>
        <v>0</v>
      </c>
      <c r="AR108" s="182"/>
    </row>
    <row r="109" spans="1:44" x14ac:dyDescent="0.25">
      <c r="A109" s="166"/>
      <c r="B109" s="164"/>
      <c r="C109" s="165"/>
      <c r="D109" s="165"/>
      <c r="E109" s="195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</row>
    <row r="110" spans="1:44" x14ac:dyDescent="0.25">
      <c r="A110" s="163" t="s">
        <v>150</v>
      </c>
      <c r="B110" s="164" t="s">
        <v>170</v>
      </c>
      <c r="C110" s="165"/>
      <c r="D110" s="165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</row>
    <row r="111" spans="1:44" s="40" customFormat="1" x14ac:dyDescent="0.25">
      <c r="A111" s="176" t="s">
        <v>151</v>
      </c>
      <c r="B111" s="193">
        <f>'Investment Scenario'!B117</f>
        <v>0</v>
      </c>
      <c r="C111" s="165"/>
      <c r="D111" s="165"/>
      <c r="E111" s="186">
        <f>'Investment Scenario'!E117</f>
        <v>0</v>
      </c>
      <c r="F111" s="186">
        <f>'Investment Scenario'!F117</f>
        <v>0</v>
      </c>
      <c r="G111" s="186">
        <f>'Investment Scenario'!G117</f>
        <v>0</v>
      </c>
      <c r="H111" s="186">
        <f>'Investment Scenario'!H117</f>
        <v>0</v>
      </c>
      <c r="I111" s="186">
        <f>'Investment Scenario'!I117</f>
        <v>0</v>
      </c>
      <c r="J111" s="186">
        <f>'Investment Scenario'!J117</f>
        <v>0</v>
      </c>
      <c r="K111" s="186">
        <f>'Investment Scenario'!K117</f>
        <v>0</v>
      </c>
      <c r="L111" s="186">
        <f>'Investment Scenario'!L117</f>
        <v>0</v>
      </c>
      <c r="M111" s="186">
        <f>'Investment Scenario'!M117</f>
        <v>0</v>
      </c>
      <c r="N111" s="186">
        <f>'Investment Scenario'!N117</f>
        <v>0</v>
      </c>
      <c r="O111" s="186">
        <f>'Investment Scenario'!O117</f>
        <v>0</v>
      </c>
      <c r="P111" s="186">
        <f>'Investment Scenario'!P117</f>
        <v>0</v>
      </c>
      <c r="Q111" s="186">
        <f>'Investment Scenario'!Q117</f>
        <v>0</v>
      </c>
      <c r="R111" s="186">
        <f>'Investment Scenario'!R117</f>
        <v>0</v>
      </c>
      <c r="S111" s="186">
        <f>'Investment Scenario'!S117</f>
        <v>0</v>
      </c>
      <c r="T111" s="186">
        <f>'Investment Scenario'!T117</f>
        <v>0</v>
      </c>
      <c r="U111" s="186">
        <f>'Investment Scenario'!U117</f>
        <v>0</v>
      </c>
      <c r="V111" s="186">
        <f>'Investment Scenario'!V117</f>
        <v>0</v>
      </c>
      <c r="W111" s="186">
        <f>'Investment Scenario'!W117</f>
        <v>0</v>
      </c>
      <c r="X111" s="186">
        <f>'Investment Scenario'!X117</f>
        <v>0</v>
      </c>
      <c r="Y111" s="186">
        <f>'Investment Scenario'!Y117</f>
        <v>0</v>
      </c>
      <c r="Z111" s="186">
        <f>'Investment Scenario'!Z117</f>
        <v>0</v>
      </c>
      <c r="AA111" s="186">
        <f>'Investment Scenario'!AA117</f>
        <v>0</v>
      </c>
      <c r="AB111" s="186">
        <f>'Investment Scenario'!AB117</f>
        <v>0</v>
      </c>
      <c r="AC111" s="186">
        <f>'Investment Scenario'!AC117</f>
        <v>0</v>
      </c>
      <c r="AD111" s="186">
        <f>'Investment Scenario'!AD117</f>
        <v>0</v>
      </c>
      <c r="AE111" s="186">
        <f>'Investment Scenario'!AE117</f>
        <v>0</v>
      </c>
      <c r="AF111" s="186">
        <f>'Investment Scenario'!AF117</f>
        <v>0</v>
      </c>
      <c r="AG111" s="186">
        <f>'Investment Scenario'!AG117</f>
        <v>0</v>
      </c>
      <c r="AH111" s="186">
        <f>'Investment Scenario'!AH117</f>
        <v>0</v>
      </c>
      <c r="AI111" s="186">
        <f>'Investment Scenario'!AI117</f>
        <v>0</v>
      </c>
      <c r="AJ111" s="186">
        <f>'Investment Scenario'!AJ117</f>
        <v>0</v>
      </c>
      <c r="AK111" s="186">
        <f>'Investment Scenario'!AK117</f>
        <v>0</v>
      </c>
      <c r="AL111" s="186">
        <f>'Investment Scenario'!AL117</f>
        <v>0</v>
      </c>
      <c r="AM111" s="186">
        <f>'Investment Scenario'!AM117</f>
        <v>0</v>
      </c>
      <c r="AN111" s="186">
        <f>'Investment Scenario'!AN117</f>
        <v>0</v>
      </c>
      <c r="AO111" s="186">
        <f>'Investment Scenario'!AO117</f>
        <v>0</v>
      </c>
      <c r="AP111" s="186">
        <f>'Investment Scenario'!AP117</f>
        <v>0</v>
      </c>
      <c r="AQ111" s="186">
        <f>'Investment Scenario'!AQ117</f>
        <v>0</v>
      </c>
      <c r="AR111" s="164"/>
    </row>
    <row r="112" spans="1:44" s="40" customFormat="1" x14ac:dyDescent="0.25">
      <c r="A112" s="176" t="s">
        <v>153</v>
      </c>
      <c r="B112" s="193">
        <f>'Investment Scenario'!B118</f>
        <v>0</v>
      </c>
      <c r="C112" s="165"/>
      <c r="D112" s="165"/>
      <c r="E112" s="186">
        <f>'Investment Scenario'!E118</f>
        <v>0</v>
      </c>
      <c r="F112" s="186">
        <f>'Investment Scenario'!F118</f>
        <v>0</v>
      </c>
      <c r="G112" s="186">
        <f>'Investment Scenario'!G118</f>
        <v>0</v>
      </c>
      <c r="H112" s="186">
        <f>'Investment Scenario'!H118</f>
        <v>0</v>
      </c>
      <c r="I112" s="186">
        <f>'Investment Scenario'!I118</f>
        <v>0</v>
      </c>
      <c r="J112" s="186">
        <f>'Investment Scenario'!J118</f>
        <v>0</v>
      </c>
      <c r="K112" s="186">
        <f>'Investment Scenario'!K118</f>
        <v>0</v>
      </c>
      <c r="L112" s="186">
        <f>'Investment Scenario'!L118</f>
        <v>0</v>
      </c>
      <c r="M112" s="186">
        <f>'Investment Scenario'!M118</f>
        <v>0</v>
      </c>
      <c r="N112" s="186">
        <f>'Investment Scenario'!N118</f>
        <v>0</v>
      </c>
      <c r="O112" s="186">
        <f>'Investment Scenario'!O118</f>
        <v>0</v>
      </c>
      <c r="P112" s="186">
        <f>'Investment Scenario'!P118</f>
        <v>0</v>
      </c>
      <c r="Q112" s="186">
        <f>'Investment Scenario'!Q118</f>
        <v>0</v>
      </c>
      <c r="R112" s="186">
        <f>'Investment Scenario'!R118</f>
        <v>0</v>
      </c>
      <c r="S112" s="186">
        <f>'Investment Scenario'!S118</f>
        <v>0</v>
      </c>
      <c r="T112" s="186">
        <f>'Investment Scenario'!T118</f>
        <v>0</v>
      </c>
      <c r="U112" s="186">
        <f>'Investment Scenario'!U118</f>
        <v>0</v>
      </c>
      <c r="V112" s="186">
        <f>'Investment Scenario'!V118</f>
        <v>0</v>
      </c>
      <c r="W112" s="186">
        <f>'Investment Scenario'!W118</f>
        <v>0</v>
      </c>
      <c r="X112" s="186">
        <f>'Investment Scenario'!X118</f>
        <v>0</v>
      </c>
      <c r="Y112" s="186">
        <f>'Investment Scenario'!Y118</f>
        <v>0</v>
      </c>
      <c r="Z112" s="186">
        <f>'Investment Scenario'!Z118</f>
        <v>0</v>
      </c>
      <c r="AA112" s="186">
        <f>'Investment Scenario'!AA118</f>
        <v>0</v>
      </c>
      <c r="AB112" s="186">
        <f>'Investment Scenario'!AB118</f>
        <v>0</v>
      </c>
      <c r="AC112" s="186">
        <f>'Investment Scenario'!AC118</f>
        <v>0</v>
      </c>
      <c r="AD112" s="186">
        <f>'Investment Scenario'!AD118</f>
        <v>0</v>
      </c>
      <c r="AE112" s="186">
        <f>'Investment Scenario'!AE118</f>
        <v>0</v>
      </c>
      <c r="AF112" s="186">
        <f>'Investment Scenario'!AF118</f>
        <v>0</v>
      </c>
      <c r="AG112" s="186">
        <f>'Investment Scenario'!AG118</f>
        <v>0</v>
      </c>
      <c r="AH112" s="186">
        <f>'Investment Scenario'!AH118</f>
        <v>0</v>
      </c>
      <c r="AI112" s="186">
        <f>'Investment Scenario'!AI118</f>
        <v>0</v>
      </c>
      <c r="AJ112" s="186">
        <f>'Investment Scenario'!AJ118</f>
        <v>0</v>
      </c>
      <c r="AK112" s="186">
        <f>'Investment Scenario'!AK118</f>
        <v>0</v>
      </c>
      <c r="AL112" s="186">
        <f>'Investment Scenario'!AL118</f>
        <v>0</v>
      </c>
      <c r="AM112" s="186">
        <f>'Investment Scenario'!AM118</f>
        <v>0</v>
      </c>
      <c r="AN112" s="186">
        <f>'Investment Scenario'!AN118</f>
        <v>0</v>
      </c>
      <c r="AO112" s="186">
        <f>'Investment Scenario'!AO118</f>
        <v>0</v>
      </c>
      <c r="AP112" s="186">
        <f>'Investment Scenario'!AP118</f>
        <v>0</v>
      </c>
      <c r="AQ112" s="186">
        <f>'Investment Scenario'!AQ118</f>
        <v>0</v>
      </c>
      <c r="AR112" s="164"/>
    </row>
    <row r="113" spans="1:44" s="40" customFormat="1" x14ac:dyDescent="0.25">
      <c r="A113" s="176" t="s">
        <v>154</v>
      </c>
      <c r="B113" s="193">
        <f>'Investment Scenario'!B119</f>
        <v>0</v>
      </c>
      <c r="C113" s="165"/>
      <c r="D113" s="165"/>
      <c r="E113" s="186">
        <f>'Investment Scenario'!E119</f>
        <v>0</v>
      </c>
      <c r="F113" s="186">
        <f>'Investment Scenario'!F119</f>
        <v>0</v>
      </c>
      <c r="G113" s="186">
        <f>'Investment Scenario'!G119</f>
        <v>0</v>
      </c>
      <c r="H113" s="186">
        <f>'Investment Scenario'!H119</f>
        <v>0</v>
      </c>
      <c r="I113" s="186">
        <f>'Investment Scenario'!I119</f>
        <v>0</v>
      </c>
      <c r="J113" s="186">
        <f>'Investment Scenario'!J119</f>
        <v>0</v>
      </c>
      <c r="K113" s="186">
        <f>'Investment Scenario'!K119</f>
        <v>0</v>
      </c>
      <c r="L113" s="186">
        <f>'Investment Scenario'!L119</f>
        <v>0</v>
      </c>
      <c r="M113" s="186">
        <f>'Investment Scenario'!M119</f>
        <v>0</v>
      </c>
      <c r="N113" s="186">
        <f>'Investment Scenario'!N119</f>
        <v>0</v>
      </c>
      <c r="O113" s="186">
        <f>'Investment Scenario'!O119</f>
        <v>0</v>
      </c>
      <c r="P113" s="186">
        <f>'Investment Scenario'!P119</f>
        <v>0</v>
      </c>
      <c r="Q113" s="186">
        <f>'Investment Scenario'!Q119</f>
        <v>0</v>
      </c>
      <c r="R113" s="186">
        <f>'Investment Scenario'!R119</f>
        <v>0</v>
      </c>
      <c r="S113" s="186">
        <f>'Investment Scenario'!S119</f>
        <v>0</v>
      </c>
      <c r="T113" s="186">
        <f>'Investment Scenario'!T119</f>
        <v>0</v>
      </c>
      <c r="U113" s="186">
        <f>'Investment Scenario'!U119</f>
        <v>0</v>
      </c>
      <c r="V113" s="186">
        <f>'Investment Scenario'!V119</f>
        <v>0</v>
      </c>
      <c r="W113" s="186">
        <f>'Investment Scenario'!W119</f>
        <v>0</v>
      </c>
      <c r="X113" s="186">
        <f>'Investment Scenario'!X119</f>
        <v>0</v>
      </c>
      <c r="Y113" s="186">
        <f>'Investment Scenario'!Y119</f>
        <v>0</v>
      </c>
      <c r="Z113" s="186">
        <f>'Investment Scenario'!Z119</f>
        <v>0</v>
      </c>
      <c r="AA113" s="186">
        <f>'Investment Scenario'!AA119</f>
        <v>0</v>
      </c>
      <c r="AB113" s="186">
        <f>'Investment Scenario'!AB119</f>
        <v>0</v>
      </c>
      <c r="AC113" s="186">
        <f>'Investment Scenario'!AC119</f>
        <v>0</v>
      </c>
      <c r="AD113" s="186">
        <f>'Investment Scenario'!AD119</f>
        <v>0</v>
      </c>
      <c r="AE113" s="186">
        <f>'Investment Scenario'!AE119</f>
        <v>0</v>
      </c>
      <c r="AF113" s="186">
        <f>'Investment Scenario'!AF119</f>
        <v>0</v>
      </c>
      <c r="AG113" s="186">
        <f>'Investment Scenario'!AG119</f>
        <v>0</v>
      </c>
      <c r="AH113" s="186">
        <f>'Investment Scenario'!AH119</f>
        <v>0</v>
      </c>
      <c r="AI113" s="186">
        <f>'Investment Scenario'!AI119</f>
        <v>0</v>
      </c>
      <c r="AJ113" s="186">
        <f>'Investment Scenario'!AJ119</f>
        <v>0</v>
      </c>
      <c r="AK113" s="186">
        <f>'Investment Scenario'!AK119</f>
        <v>0</v>
      </c>
      <c r="AL113" s="186">
        <f>'Investment Scenario'!AL119</f>
        <v>0</v>
      </c>
      <c r="AM113" s="186">
        <f>'Investment Scenario'!AM119</f>
        <v>0</v>
      </c>
      <c r="AN113" s="186">
        <f>'Investment Scenario'!AN119</f>
        <v>0</v>
      </c>
      <c r="AO113" s="186">
        <f>'Investment Scenario'!AO119</f>
        <v>0</v>
      </c>
      <c r="AP113" s="186">
        <f>'Investment Scenario'!AP119</f>
        <v>0</v>
      </c>
      <c r="AQ113" s="186">
        <f>'Investment Scenario'!AQ119</f>
        <v>0</v>
      </c>
      <c r="AR113" s="164"/>
    </row>
    <row r="114" spans="1:44" s="40" customFormat="1" x14ac:dyDescent="0.25">
      <c r="A114" s="176" t="s">
        <v>155</v>
      </c>
      <c r="B114" s="193">
        <f>'Investment Scenario'!B120</f>
        <v>0</v>
      </c>
      <c r="C114" s="165"/>
      <c r="D114" s="165"/>
      <c r="E114" s="186">
        <f>'Investment Scenario'!E120</f>
        <v>0</v>
      </c>
      <c r="F114" s="186">
        <f>'Investment Scenario'!F120</f>
        <v>0</v>
      </c>
      <c r="G114" s="186">
        <f>'Investment Scenario'!G120</f>
        <v>0</v>
      </c>
      <c r="H114" s="186">
        <f>'Investment Scenario'!H120</f>
        <v>0</v>
      </c>
      <c r="I114" s="186">
        <f>'Investment Scenario'!I120</f>
        <v>0</v>
      </c>
      <c r="J114" s="186">
        <f>'Investment Scenario'!J120</f>
        <v>0</v>
      </c>
      <c r="K114" s="186">
        <f>'Investment Scenario'!K120</f>
        <v>0</v>
      </c>
      <c r="L114" s="186">
        <f>'Investment Scenario'!L120</f>
        <v>0</v>
      </c>
      <c r="M114" s="186">
        <f>'Investment Scenario'!M120</f>
        <v>0</v>
      </c>
      <c r="N114" s="186">
        <f>'Investment Scenario'!N120</f>
        <v>0</v>
      </c>
      <c r="O114" s="186">
        <f>'Investment Scenario'!O120</f>
        <v>0</v>
      </c>
      <c r="P114" s="186">
        <f>'Investment Scenario'!P120</f>
        <v>0</v>
      </c>
      <c r="Q114" s="186">
        <f>'Investment Scenario'!Q120</f>
        <v>0</v>
      </c>
      <c r="R114" s="186">
        <f>'Investment Scenario'!R120</f>
        <v>0</v>
      </c>
      <c r="S114" s="186">
        <f>'Investment Scenario'!S120</f>
        <v>0</v>
      </c>
      <c r="T114" s="186">
        <f>'Investment Scenario'!T120</f>
        <v>0</v>
      </c>
      <c r="U114" s="186">
        <f>'Investment Scenario'!U120</f>
        <v>0</v>
      </c>
      <c r="V114" s="186">
        <f>'Investment Scenario'!V120</f>
        <v>0</v>
      </c>
      <c r="W114" s="186">
        <f>'Investment Scenario'!W120</f>
        <v>0</v>
      </c>
      <c r="X114" s="186">
        <f>'Investment Scenario'!X120</f>
        <v>0</v>
      </c>
      <c r="Y114" s="186">
        <f>'Investment Scenario'!Y120</f>
        <v>0</v>
      </c>
      <c r="Z114" s="186">
        <f>'Investment Scenario'!Z120</f>
        <v>0</v>
      </c>
      <c r="AA114" s="186">
        <f>'Investment Scenario'!AA120</f>
        <v>0</v>
      </c>
      <c r="AB114" s="186">
        <f>'Investment Scenario'!AB120</f>
        <v>0</v>
      </c>
      <c r="AC114" s="186">
        <f>'Investment Scenario'!AC120</f>
        <v>0</v>
      </c>
      <c r="AD114" s="186">
        <f>'Investment Scenario'!AD120</f>
        <v>0</v>
      </c>
      <c r="AE114" s="186">
        <f>'Investment Scenario'!AE120</f>
        <v>0</v>
      </c>
      <c r="AF114" s="186">
        <f>'Investment Scenario'!AF120</f>
        <v>0</v>
      </c>
      <c r="AG114" s="186">
        <f>'Investment Scenario'!AG120</f>
        <v>0</v>
      </c>
      <c r="AH114" s="186">
        <f>'Investment Scenario'!AH120</f>
        <v>0</v>
      </c>
      <c r="AI114" s="186">
        <f>'Investment Scenario'!AI120</f>
        <v>0</v>
      </c>
      <c r="AJ114" s="186">
        <f>'Investment Scenario'!AJ120</f>
        <v>0</v>
      </c>
      <c r="AK114" s="186">
        <f>'Investment Scenario'!AK120</f>
        <v>0</v>
      </c>
      <c r="AL114" s="186">
        <f>'Investment Scenario'!AL120</f>
        <v>0</v>
      </c>
      <c r="AM114" s="186">
        <f>'Investment Scenario'!AM120</f>
        <v>0</v>
      </c>
      <c r="AN114" s="186">
        <f>'Investment Scenario'!AN120</f>
        <v>0</v>
      </c>
      <c r="AO114" s="186">
        <f>'Investment Scenario'!AO120</f>
        <v>0</v>
      </c>
      <c r="AP114" s="186">
        <f>'Investment Scenario'!AP120</f>
        <v>0</v>
      </c>
      <c r="AQ114" s="186">
        <f>'Investment Scenario'!AQ120</f>
        <v>0</v>
      </c>
      <c r="AR114" s="164"/>
    </row>
    <row r="115" spans="1:44" s="40" customFormat="1" x14ac:dyDescent="0.25">
      <c r="A115" s="176" t="s">
        <v>156</v>
      </c>
      <c r="B115" s="193">
        <f>'Investment Scenario'!B121</f>
        <v>0</v>
      </c>
      <c r="C115" s="165"/>
      <c r="D115" s="165"/>
      <c r="E115" s="186">
        <f>'Investment Scenario'!E121</f>
        <v>0</v>
      </c>
      <c r="F115" s="186">
        <f>'Investment Scenario'!F121</f>
        <v>0</v>
      </c>
      <c r="G115" s="186">
        <f>'Investment Scenario'!G121</f>
        <v>0</v>
      </c>
      <c r="H115" s="186">
        <f>'Investment Scenario'!H121</f>
        <v>0</v>
      </c>
      <c r="I115" s="186">
        <f>'Investment Scenario'!I121</f>
        <v>0</v>
      </c>
      <c r="J115" s="186">
        <f>'Investment Scenario'!J121</f>
        <v>0</v>
      </c>
      <c r="K115" s="186">
        <f>'Investment Scenario'!K121</f>
        <v>0</v>
      </c>
      <c r="L115" s="186">
        <f>'Investment Scenario'!L121</f>
        <v>0</v>
      </c>
      <c r="M115" s="186">
        <f>'Investment Scenario'!M121</f>
        <v>0</v>
      </c>
      <c r="N115" s="186">
        <f>'Investment Scenario'!N121</f>
        <v>0</v>
      </c>
      <c r="O115" s="186">
        <f>'Investment Scenario'!O121</f>
        <v>0</v>
      </c>
      <c r="P115" s="186">
        <f>'Investment Scenario'!P121</f>
        <v>0</v>
      </c>
      <c r="Q115" s="186">
        <f>'Investment Scenario'!Q121</f>
        <v>0</v>
      </c>
      <c r="R115" s="186">
        <f>'Investment Scenario'!R121</f>
        <v>0</v>
      </c>
      <c r="S115" s="186">
        <f>'Investment Scenario'!S121</f>
        <v>0</v>
      </c>
      <c r="T115" s="186">
        <f>'Investment Scenario'!T121</f>
        <v>0</v>
      </c>
      <c r="U115" s="186">
        <f>'Investment Scenario'!U121</f>
        <v>0</v>
      </c>
      <c r="V115" s="186">
        <f>'Investment Scenario'!V121</f>
        <v>0</v>
      </c>
      <c r="W115" s="186">
        <f>'Investment Scenario'!W121</f>
        <v>0</v>
      </c>
      <c r="X115" s="186">
        <f>'Investment Scenario'!X121</f>
        <v>0</v>
      </c>
      <c r="Y115" s="186">
        <f>'Investment Scenario'!Y121</f>
        <v>0</v>
      </c>
      <c r="Z115" s="186">
        <f>'Investment Scenario'!Z121</f>
        <v>0</v>
      </c>
      <c r="AA115" s="186">
        <f>'Investment Scenario'!AA121</f>
        <v>0</v>
      </c>
      <c r="AB115" s="186">
        <f>'Investment Scenario'!AB121</f>
        <v>0</v>
      </c>
      <c r="AC115" s="186">
        <f>'Investment Scenario'!AC121</f>
        <v>0</v>
      </c>
      <c r="AD115" s="186">
        <f>'Investment Scenario'!AD121</f>
        <v>0</v>
      </c>
      <c r="AE115" s="186">
        <f>'Investment Scenario'!AE121</f>
        <v>0</v>
      </c>
      <c r="AF115" s="186">
        <f>'Investment Scenario'!AF121</f>
        <v>0</v>
      </c>
      <c r="AG115" s="186">
        <f>'Investment Scenario'!AG121</f>
        <v>0</v>
      </c>
      <c r="AH115" s="186">
        <f>'Investment Scenario'!AH121</f>
        <v>0</v>
      </c>
      <c r="AI115" s="186">
        <f>'Investment Scenario'!AI121</f>
        <v>0</v>
      </c>
      <c r="AJ115" s="186">
        <f>'Investment Scenario'!AJ121</f>
        <v>0</v>
      </c>
      <c r="AK115" s="186">
        <f>'Investment Scenario'!AK121</f>
        <v>0</v>
      </c>
      <c r="AL115" s="186">
        <f>'Investment Scenario'!AL121</f>
        <v>0</v>
      </c>
      <c r="AM115" s="186">
        <f>'Investment Scenario'!AM121</f>
        <v>0</v>
      </c>
      <c r="AN115" s="186">
        <f>'Investment Scenario'!AN121</f>
        <v>0</v>
      </c>
      <c r="AO115" s="186">
        <f>'Investment Scenario'!AO121</f>
        <v>0</v>
      </c>
      <c r="AP115" s="186">
        <f>'Investment Scenario'!AP121</f>
        <v>0</v>
      </c>
      <c r="AQ115" s="186">
        <f>'Investment Scenario'!AQ121</f>
        <v>0</v>
      </c>
      <c r="AR115" s="164"/>
    </row>
    <row r="116" spans="1:44" s="40" customFormat="1" x14ac:dyDescent="0.25">
      <c r="A116" s="176" t="s">
        <v>157</v>
      </c>
      <c r="B116" s="193">
        <f>'Investment Scenario'!B122</f>
        <v>0</v>
      </c>
      <c r="C116" s="165"/>
      <c r="D116" s="165"/>
      <c r="E116" s="186">
        <f>'Investment Scenario'!E122</f>
        <v>0</v>
      </c>
      <c r="F116" s="186">
        <f>'Investment Scenario'!F122</f>
        <v>0</v>
      </c>
      <c r="G116" s="186">
        <f>'Investment Scenario'!G122</f>
        <v>0</v>
      </c>
      <c r="H116" s="186">
        <f>'Investment Scenario'!H122</f>
        <v>0</v>
      </c>
      <c r="I116" s="186">
        <f>'Investment Scenario'!I122</f>
        <v>0</v>
      </c>
      <c r="J116" s="186">
        <f>'Investment Scenario'!J122</f>
        <v>0</v>
      </c>
      <c r="K116" s="186">
        <f>'Investment Scenario'!K122</f>
        <v>0</v>
      </c>
      <c r="L116" s="186">
        <f>'Investment Scenario'!L122</f>
        <v>0</v>
      </c>
      <c r="M116" s="186">
        <f>'Investment Scenario'!M122</f>
        <v>0</v>
      </c>
      <c r="N116" s="186">
        <f>'Investment Scenario'!N122</f>
        <v>0</v>
      </c>
      <c r="O116" s="186">
        <f>'Investment Scenario'!O122</f>
        <v>0</v>
      </c>
      <c r="P116" s="186">
        <f>'Investment Scenario'!P122</f>
        <v>0</v>
      </c>
      <c r="Q116" s="186">
        <f>'Investment Scenario'!Q122</f>
        <v>0</v>
      </c>
      <c r="R116" s="186">
        <f>'Investment Scenario'!R122</f>
        <v>0</v>
      </c>
      <c r="S116" s="186">
        <f>'Investment Scenario'!S122</f>
        <v>0</v>
      </c>
      <c r="T116" s="186">
        <f>'Investment Scenario'!T122</f>
        <v>0</v>
      </c>
      <c r="U116" s="186">
        <f>'Investment Scenario'!U122</f>
        <v>0</v>
      </c>
      <c r="V116" s="186">
        <f>'Investment Scenario'!V122</f>
        <v>0</v>
      </c>
      <c r="W116" s="186">
        <f>'Investment Scenario'!W122</f>
        <v>0</v>
      </c>
      <c r="X116" s="186">
        <f>'Investment Scenario'!X122</f>
        <v>0</v>
      </c>
      <c r="Y116" s="186">
        <f>'Investment Scenario'!Y122</f>
        <v>0</v>
      </c>
      <c r="Z116" s="186">
        <f>'Investment Scenario'!Z122</f>
        <v>0</v>
      </c>
      <c r="AA116" s="186">
        <f>'Investment Scenario'!AA122</f>
        <v>0</v>
      </c>
      <c r="AB116" s="186">
        <f>'Investment Scenario'!AB122</f>
        <v>0</v>
      </c>
      <c r="AC116" s="186">
        <f>'Investment Scenario'!AC122</f>
        <v>0</v>
      </c>
      <c r="AD116" s="186">
        <f>'Investment Scenario'!AD122</f>
        <v>0</v>
      </c>
      <c r="AE116" s="186">
        <f>'Investment Scenario'!AE122</f>
        <v>0</v>
      </c>
      <c r="AF116" s="186">
        <f>'Investment Scenario'!AF122</f>
        <v>0</v>
      </c>
      <c r="AG116" s="186">
        <f>'Investment Scenario'!AG122</f>
        <v>0</v>
      </c>
      <c r="AH116" s="186">
        <f>'Investment Scenario'!AH122</f>
        <v>0</v>
      </c>
      <c r="AI116" s="186">
        <f>'Investment Scenario'!AI122</f>
        <v>0</v>
      </c>
      <c r="AJ116" s="186">
        <f>'Investment Scenario'!AJ122</f>
        <v>0</v>
      </c>
      <c r="AK116" s="186">
        <f>'Investment Scenario'!AK122</f>
        <v>0</v>
      </c>
      <c r="AL116" s="186">
        <f>'Investment Scenario'!AL122</f>
        <v>0</v>
      </c>
      <c r="AM116" s="186">
        <f>'Investment Scenario'!AM122</f>
        <v>0</v>
      </c>
      <c r="AN116" s="186">
        <f>'Investment Scenario'!AN122</f>
        <v>0</v>
      </c>
      <c r="AO116" s="186">
        <f>'Investment Scenario'!AO122</f>
        <v>0</v>
      </c>
      <c r="AP116" s="186">
        <f>'Investment Scenario'!AP122</f>
        <v>0</v>
      </c>
      <c r="AQ116" s="186">
        <f>'Investment Scenario'!AQ122</f>
        <v>0</v>
      </c>
      <c r="AR116" s="164"/>
    </row>
    <row r="117" spans="1:44" s="40" customFormat="1" x14ac:dyDescent="0.25">
      <c r="A117" s="176" t="s">
        <v>158</v>
      </c>
      <c r="B117" s="193">
        <f>'Investment Scenario'!B123</f>
        <v>0</v>
      </c>
      <c r="C117" s="165"/>
      <c r="D117" s="165"/>
      <c r="E117" s="186">
        <f>'Investment Scenario'!E123</f>
        <v>0</v>
      </c>
      <c r="F117" s="186">
        <f>'Investment Scenario'!F123</f>
        <v>0</v>
      </c>
      <c r="G117" s="186">
        <f>'Investment Scenario'!G123</f>
        <v>0</v>
      </c>
      <c r="H117" s="186">
        <f>'Investment Scenario'!H123</f>
        <v>0</v>
      </c>
      <c r="I117" s="186">
        <f>'Investment Scenario'!I123</f>
        <v>0</v>
      </c>
      <c r="J117" s="186">
        <f>'Investment Scenario'!J123</f>
        <v>0</v>
      </c>
      <c r="K117" s="186">
        <f>'Investment Scenario'!K123</f>
        <v>0</v>
      </c>
      <c r="L117" s="186">
        <f>'Investment Scenario'!L123</f>
        <v>0</v>
      </c>
      <c r="M117" s="186">
        <f>'Investment Scenario'!M123</f>
        <v>0</v>
      </c>
      <c r="N117" s="186">
        <f>'Investment Scenario'!N123</f>
        <v>0</v>
      </c>
      <c r="O117" s="186">
        <f>'Investment Scenario'!O123</f>
        <v>0</v>
      </c>
      <c r="P117" s="186">
        <f>'Investment Scenario'!P123</f>
        <v>0</v>
      </c>
      <c r="Q117" s="186">
        <f>'Investment Scenario'!Q123</f>
        <v>0</v>
      </c>
      <c r="R117" s="186">
        <f>'Investment Scenario'!R123</f>
        <v>0</v>
      </c>
      <c r="S117" s="186">
        <f>'Investment Scenario'!S123</f>
        <v>0</v>
      </c>
      <c r="T117" s="186">
        <f>'Investment Scenario'!T123</f>
        <v>0</v>
      </c>
      <c r="U117" s="186">
        <f>'Investment Scenario'!U123</f>
        <v>0</v>
      </c>
      <c r="V117" s="186">
        <f>'Investment Scenario'!V123</f>
        <v>0</v>
      </c>
      <c r="W117" s="186">
        <f>'Investment Scenario'!W123</f>
        <v>0</v>
      </c>
      <c r="X117" s="186">
        <f>'Investment Scenario'!X123</f>
        <v>0</v>
      </c>
      <c r="Y117" s="186">
        <f>'Investment Scenario'!Y123</f>
        <v>0</v>
      </c>
      <c r="Z117" s="186">
        <f>'Investment Scenario'!Z123</f>
        <v>0</v>
      </c>
      <c r="AA117" s="186">
        <f>'Investment Scenario'!AA123</f>
        <v>0</v>
      </c>
      <c r="AB117" s="186">
        <f>'Investment Scenario'!AB123</f>
        <v>0</v>
      </c>
      <c r="AC117" s="186">
        <f>'Investment Scenario'!AC123</f>
        <v>0</v>
      </c>
      <c r="AD117" s="186">
        <f>'Investment Scenario'!AD123</f>
        <v>0</v>
      </c>
      <c r="AE117" s="186">
        <f>'Investment Scenario'!AE123</f>
        <v>0</v>
      </c>
      <c r="AF117" s="186">
        <f>'Investment Scenario'!AF123</f>
        <v>0</v>
      </c>
      <c r="AG117" s="186">
        <f>'Investment Scenario'!AG123</f>
        <v>0</v>
      </c>
      <c r="AH117" s="186">
        <f>'Investment Scenario'!AH123</f>
        <v>0</v>
      </c>
      <c r="AI117" s="186">
        <f>'Investment Scenario'!AI123</f>
        <v>0</v>
      </c>
      <c r="AJ117" s="186">
        <f>'Investment Scenario'!AJ123</f>
        <v>0</v>
      </c>
      <c r="AK117" s="186">
        <f>'Investment Scenario'!AK123</f>
        <v>0</v>
      </c>
      <c r="AL117" s="186">
        <f>'Investment Scenario'!AL123</f>
        <v>0</v>
      </c>
      <c r="AM117" s="186">
        <f>'Investment Scenario'!AM123</f>
        <v>0</v>
      </c>
      <c r="AN117" s="186">
        <f>'Investment Scenario'!AN123</f>
        <v>0</v>
      </c>
      <c r="AO117" s="186">
        <f>'Investment Scenario'!AO123</f>
        <v>0</v>
      </c>
      <c r="AP117" s="186">
        <f>'Investment Scenario'!AP123</f>
        <v>0</v>
      </c>
      <c r="AQ117" s="186">
        <f>'Investment Scenario'!AQ123</f>
        <v>0</v>
      </c>
      <c r="AR117" s="164"/>
    </row>
    <row r="118" spans="1:44" s="40" customFormat="1" x14ac:dyDescent="0.25">
      <c r="A118" s="176" t="s">
        <v>159</v>
      </c>
      <c r="B118" s="193">
        <f>'Investment Scenario'!B124</f>
        <v>0</v>
      </c>
      <c r="C118" s="165"/>
      <c r="D118" s="165"/>
      <c r="E118" s="186">
        <f>'Investment Scenario'!E124</f>
        <v>0</v>
      </c>
      <c r="F118" s="186">
        <f>'Investment Scenario'!F124</f>
        <v>0</v>
      </c>
      <c r="G118" s="186">
        <f>'Investment Scenario'!G124</f>
        <v>0</v>
      </c>
      <c r="H118" s="186">
        <f>'Investment Scenario'!H124</f>
        <v>0</v>
      </c>
      <c r="I118" s="186">
        <f>'Investment Scenario'!I124</f>
        <v>0</v>
      </c>
      <c r="J118" s="186">
        <f>'Investment Scenario'!J124</f>
        <v>0</v>
      </c>
      <c r="K118" s="186">
        <f>'Investment Scenario'!K124</f>
        <v>0</v>
      </c>
      <c r="L118" s="186">
        <f>'Investment Scenario'!L124</f>
        <v>0</v>
      </c>
      <c r="M118" s="186">
        <f>'Investment Scenario'!M124</f>
        <v>0</v>
      </c>
      <c r="N118" s="186">
        <f>'Investment Scenario'!N124</f>
        <v>0</v>
      </c>
      <c r="O118" s="186">
        <f>'Investment Scenario'!O124</f>
        <v>0</v>
      </c>
      <c r="P118" s="186">
        <f>'Investment Scenario'!P124</f>
        <v>0</v>
      </c>
      <c r="Q118" s="186">
        <f>'Investment Scenario'!Q124</f>
        <v>0</v>
      </c>
      <c r="R118" s="186">
        <f>'Investment Scenario'!R124</f>
        <v>0</v>
      </c>
      <c r="S118" s="186">
        <f>'Investment Scenario'!S124</f>
        <v>0</v>
      </c>
      <c r="T118" s="186">
        <f>'Investment Scenario'!T124</f>
        <v>0</v>
      </c>
      <c r="U118" s="186">
        <f>'Investment Scenario'!U124</f>
        <v>0</v>
      </c>
      <c r="V118" s="186">
        <f>'Investment Scenario'!V124</f>
        <v>0</v>
      </c>
      <c r="W118" s="186">
        <f>'Investment Scenario'!W124</f>
        <v>0</v>
      </c>
      <c r="X118" s="186">
        <f>'Investment Scenario'!X124</f>
        <v>0</v>
      </c>
      <c r="Y118" s="186">
        <f>'Investment Scenario'!Y124</f>
        <v>0</v>
      </c>
      <c r="Z118" s="186">
        <f>'Investment Scenario'!Z124</f>
        <v>0</v>
      </c>
      <c r="AA118" s="186">
        <f>'Investment Scenario'!AA124</f>
        <v>0</v>
      </c>
      <c r="AB118" s="186">
        <f>'Investment Scenario'!AB124</f>
        <v>0</v>
      </c>
      <c r="AC118" s="186">
        <f>'Investment Scenario'!AC124</f>
        <v>0</v>
      </c>
      <c r="AD118" s="186">
        <f>'Investment Scenario'!AD124</f>
        <v>0</v>
      </c>
      <c r="AE118" s="186">
        <f>'Investment Scenario'!AE124</f>
        <v>0</v>
      </c>
      <c r="AF118" s="186">
        <f>'Investment Scenario'!AF124</f>
        <v>0</v>
      </c>
      <c r="AG118" s="186">
        <f>'Investment Scenario'!AG124</f>
        <v>0</v>
      </c>
      <c r="AH118" s="186">
        <f>'Investment Scenario'!AH124</f>
        <v>0</v>
      </c>
      <c r="AI118" s="186">
        <f>'Investment Scenario'!AI124</f>
        <v>0</v>
      </c>
      <c r="AJ118" s="186">
        <f>'Investment Scenario'!AJ124</f>
        <v>0</v>
      </c>
      <c r="AK118" s="186">
        <f>'Investment Scenario'!AK124</f>
        <v>0</v>
      </c>
      <c r="AL118" s="186">
        <f>'Investment Scenario'!AL124</f>
        <v>0</v>
      </c>
      <c r="AM118" s="186">
        <f>'Investment Scenario'!AM124</f>
        <v>0</v>
      </c>
      <c r="AN118" s="186">
        <f>'Investment Scenario'!AN124</f>
        <v>0</v>
      </c>
      <c r="AO118" s="186">
        <f>'Investment Scenario'!AO124</f>
        <v>0</v>
      </c>
      <c r="AP118" s="186">
        <f>'Investment Scenario'!AP124</f>
        <v>0</v>
      </c>
      <c r="AQ118" s="186">
        <f>'Investment Scenario'!AQ124</f>
        <v>0</v>
      </c>
      <c r="AR118" s="164"/>
    </row>
    <row r="119" spans="1:44" s="40" customFormat="1" x14ac:dyDescent="0.25">
      <c r="A119" s="176" t="s">
        <v>160</v>
      </c>
      <c r="B119" s="193">
        <f>'Investment Scenario'!B125</f>
        <v>0</v>
      </c>
      <c r="C119" s="165"/>
      <c r="D119" s="165"/>
      <c r="E119" s="186">
        <f>'Investment Scenario'!E125</f>
        <v>0</v>
      </c>
      <c r="F119" s="186">
        <f>'Investment Scenario'!F125</f>
        <v>0</v>
      </c>
      <c r="G119" s="186">
        <f>'Investment Scenario'!G125</f>
        <v>0</v>
      </c>
      <c r="H119" s="186">
        <f>'Investment Scenario'!H125</f>
        <v>0</v>
      </c>
      <c r="I119" s="186">
        <f>'Investment Scenario'!I125</f>
        <v>0</v>
      </c>
      <c r="J119" s="186">
        <f>'Investment Scenario'!J125</f>
        <v>0</v>
      </c>
      <c r="K119" s="186">
        <f>'Investment Scenario'!K125</f>
        <v>0</v>
      </c>
      <c r="L119" s="186">
        <f>'Investment Scenario'!L125</f>
        <v>0</v>
      </c>
      <c r="M119" s="186">
        <f>'Investment Scenario'!M125</f>
        <v>0</v>
      </c>
      <c r="N119" s="186">
        <f>'Investment Scenario'!N125</f>
        <v>0</v>
      </c>
      <c r="O119" s="186">
        <f>'Investment Scenario'!O125</f>
        <v>0</v>
      </c>
      <c r="P119" s="186">
        <f>'Investment Scenario'!P125</f>
        <v>0</v>
      </c>
      <c r="Q119" s="186">
        <f>'Investment Scenario'!Q125</f>
        <v>0</v>
      </c>
      <c r="R119" s="186">
        <f>'Investment Scenario'!R125</f>
        <v>0</v>
      </c>
      <c r="S119" s="186">
        <f>'Investment Scenario'!S125</f>
        <v>0</v>
      </c>
      <c r="T119" s="186">
        <f>'Investment Scenario'!T125</f>
        <v>0</v>
      </c>
      <c r="U119" s="186">
        <f>'Investment Scenario'!U125</f>
        <v>0</v>
      </c>
      <c r="V119" s="186">
        <f>'Investment Scenario'!V125</f>
        <v>0</v>
      </c>
      <c r="W119" s="186">
        <f>'Investment Scenario'!W125</f>
        <v>0</v>
      </c>
      <c r="X119" s="186">
        <f>'Investment Scenario'!X125</f>
        <v>0</v>
      </c>
      <c r="Y119" s="186">
        <f>'Investment Scenario'!Y125</f>
        <v>0</v>
      </c>
      <c r="Z119" s="186">
        <f>'Investment Scenario'!Z125</f>
        <v>0</v>
      </c>
      <c r="AA119" s="186">
        <f>'Investment Scenario'!AA125</f>
        <v>0</v>
      </c>
      <c r="AB119" s="186">
        <f>'Investment Scenario'!AB125</f>
        <v>0</v>
      </c>
      <c r="AC119" s="186">
        <f>'Investment Scenario'!AC125</f>
        <v>0</v>
      </c>
      <c r="AD119" s="186">
        <f>'Investment Scenario'!AD125</f>
        <v>0</v>
      </c>
      <c r="AE119" s="186">
        <f>'Investment Scenario'!AE125</f>
        <v>0</v>
      </c>
      <c r="AF119" s="186">
        <f>'Investment Scenario'!AF125</f>
        <v>0</v>
      </c>
      <c r="AG119" s="186">
        <f>'Investment Scenario'!AG125</f>
        <v>0</v>
      </c>
      <c r="AH119" s="186">
        <f>'Investment Scenario'!AH125</f>
        <v>0</v>
      </c>
      <c r="AI119" s="186">
        <f>'Investment Scenario'!AI125</f>
        <v>0</v>
      </c>
      <c r="AJ119" s="186">
        <f>'Investment Scenario'!AJ125</f>
        <v>0</v>
      </c>
      <c r="AK119" s="186">
        <f>'Investment Scenario'!AK125</f>
        <v>0</v>
      </c>
      <c r="AL119" s="186">
        <f>'Investment Scenario'!AL125</f>
        <v>0</v>
      </c>
      <c r="AM119" s="186">
        <f>'Investment Scenario'!AM125</f>
        <v>0</v>
      </c>
      <c r="AN119" s="186">
        <f>'Investment Scenario'!AN125</f>
        <v>0</v>
      </c>
      <c r="AO119" s="186">
        <f>'Investment Scenario'!AO125</f>
        <v>0</v>
      </c>
      <c r="AP119" s="186">
        <f>'Investment Scenario'!AP125</f>
        <v>0</v>
      </c>
      <c r="AQ119" s="186">
        <f>'Investment Scenario'!AQ125</f>
        <v>0</v>
      </c>
      <c r="AR119" s="164"/>
    </row>
    <row r="120" spans="1:44" s="40" customFormat="1" x14ac:dyDescent="0.25">
      <c r="A120" s="176" t="s">
        <v>161</v>
      </c>
      <c r="B120" s="193">
        <f>'Investment Scenario'!B126</f>
        <v>0</v>
      </c>
      <c r="C120" s="165"/>
      <c r="D120" s="165"/>
      <c r="E120" s="186">
        <f>'Investment Scenario'!E126</f>
        <v>0</v>
      </c>
      <c r="F120" s="186">
        <f>'Investment Scenario'!F126</f>
        <v>0</v>
      </c>
      <c r="G120" s="186">
        <f>'Investment Scenario'!G126</f>
        <v>0</v>
      </c>
      <c r="H120" s="186">
        <f>'Investment Scenario'!H126</f>
        <v>0</v>
      </c>
      <c r="I120" s="186">
        <f>'Investment Scenario'!I126</f>
        <v>0</v>
      </c>
      <c r="J120" s="186">
        <f>'Investment Scenario'!J126</f>
        <v>0</v>
      </c>
      <c r="K120" s="186">
        <f>'Investment Scenario'!K126</f>
        <v>0</v>
      </c>
      <c r="L120" s="186">
        <f>'Investment Scenario'!L126</f>
        <v>0</v>
      </c>
      <c r="M120" s="186">
        <f>'Investment Scenario'!M126</f>
        <v>0</v>
      </c>
      <c r="N120" s="186">
        <f>'Investment Scenario'!N126</f>
        <v>0</v>
      </c>
      <c r="O120" s="186">
        <f>'Investment Scenario'!O126</f>
        <v>0</v>
      </c>
      <c r="P120" s="186">
        <f>'Investment Scenario'!P126</f>
        <v>0</v>
      </c>
      <c r="Q120" s="186">
        <f>'Investment Scenario'!Q126</f>
        <v>0</v>
      </c>
      <c r="R120" s="186">
        <f>'Investment Scenario'!R126</f>
        <v>0</v>
      </c>
      <c r="S120" s="186">
        <f>'Investment Scenario'!S126</f>
        <v>0</v>
      </c>
      <c r="T120" s="186">
        <f>'Investment Scenario'!T126</f>
        <v>0</v>
      </c>
      <c r="U120" s="186">
        <f>'Investment Scenario'!U126</f>
        <v>0</v>
      </c>
      <c r="V120" s="186">
        <f>'Investment Scenario'!V126</f>
        <v>0</v>
      </c>
      <c r="W120" s="186">
        <f>'Investment Scenario'!W126</f>
        <v>0</v>
      </c>
      <c r="X120" s="186">
        <f>'Investment Scenario'!X126</f>
        <v>0</v>
      </c>
      <c r="Y120" s="186">
        <f>'Investment Scenario'!Y126</f>
        <v>0</v>
      </c>
      <c r="Z120" s="186">
        <f>'Investment Scenario'!Z126</f>
        <v>0</v>
      </c>
      <c r="AA120" s="186">
        <f>'Investment Scenario'!AA126</f>
        <v>0</v>
      </c>
      <c r="AB120" s="186">
        <f>'Investment Scenario'!AB126</f>
        <v>0</v>
      </c>
      <c r="AC120" s="186">
        <f>'Investment Scenario'!AC126</f>
        <v>0</v>
      </c>
      <c r="AD120" s="186">
        <f>'Investment Scenario'!AD126</f>
        <v>0</v>
      </c>
      <c r="AE120" s="186">
        <f>'Investment Scenario'!AE126</f>
        <v>0</v>
      </c>
      <c r="AF120" s="186">
        <f>'Investment Scenario'!AF126</f>
        <v>0</v>
      </c>
      <c r="AG120" s="186">
        <f>'Investment Scenario'!AG126</f>
        <v>0</v>
      </c>
      <c r="AH120" s="186">
        <f>'Investment Scenario'!AH126</f>
        <v>0</v>
      </c>
      <c r="AI120" s="186">
        <f>'Investment Scenario'!AI126</f>
        <v>0</v>
      </c>
      <c r="AJ120" s="186">
        <f>'Investment Scenario'!AJ126</f>
        <v>0</v>
      </c>
      <c r="AK120" s="186">
        <f>'Investment Scenario'!AK126</f>
        <v>0</v>
      </c>
      <c r="AL120" s="186">
        <f>'Investment Scenario'!AL126</f>
        <v>0</v>
      </c>
      <c r="AM120" s="186">
        <f>'Investment Scenario'!AM126</f>
        <v>0</v>
      </c>
      <c r="AN120" s="186">
        <f>'Investment Scenario'!AN126</f>
        <v>0</v>
      </c>
      <c r="AO120" s="186">
        <f>'Investment Scenario'!AO126</f>
        <v>0</v>
      </c>
      <c r="AP120" s="186">
        <f>'Investment Scenario'!AP126</f>
        <v>0</v>
      </c>
      <c r="AQ120" s="186">
        <f>'Investment Scenario'!AQ126</f>
        <v>0</v>
      </c>
      <c r="AR120" s="164"/>
    </row>
    <row r="121" spans="1:44" s="40" customFormat="1" x14ac:dyDescent="0.25">
      <c r="A121" s="176" t="s">
        <v>162</v>
      </c>
      <c r="B121" s="193">
        <f>'Investment Scenario'!B127</f>
        <v>0</v>
      </c>
      <c r="C121" s="165"/>
      <c r="D121" s="165"/>
      <c r="E121" s="186">
        <f>'Investment Scenario'!E127</f>
        <v>0</v>
      </c>
      <c r="F121" s="186">
        <f>'Investment Scenario'!F127</f>
        <v>0</v>
      </c>
      <c r="G121" s="186">
        <f>'Investment Scenario'!G127</f>
        <v>0</v>
      </c>
      <c r="H121" s="186">
        <f>'Investment Scenario'!H127</f>
        <v>0</v>
      </c>
      <c r="I121" s="186">
        <f>'Investment Scenario'!I127</f>
        <v>0</v>
      </c>
      <c r="J121" s="186">
        <f>'Investment Scenario'!J127</f>
        <v>0</v>
      </c>
      <c r="K121" s="186">
        <f>'Investment Scenario'!K127</f>
        <v>0</v>
      </c>
      <c r="L121" s="186">
        <f>'Investment Scenario'!L127</f>
        <v>0</v>
      </c>
      <c r="M121" s="186">
        <f>'Investment Scenario'!M127</f>
        <v>0</v>
      </c>
      <c r="N121" s="186">
        <f>'Investment Scenario'!N127</f>
        <v>0</v>
      </c>
      <c r="O121" s="186">
        <f>'Investment Scenario'!O127</f>
        <v>0</v>
      </c>
      <c r="P121" s="186">
        <f>'Investment Scenario'!P127</f>
        <v>0</v>
      </c>
      <c r="Q121" s="186">
        <f>'Investment Scenario'!Q127</f>
        <v>0</v>
      </c>
      <c r="R121" s="186">
        <f>'Investment Scenario'!R127</f>
        <v>0</v>
      </c>
      <c r="S121" s="186">
        <f>'Investment Scenario'!S127</f>
        <v>0</v>
      </c>
      <c r="T121" s="186">
        <f>'Investment Scenario'!T127</f>
        <v>0</v>
      </c>
      <c r="U121" s="186">
        <f>'Investment Scenario'!U127</f>
        <v>0</v>
      </c>
      <c r="V121" s="186">
        <f>'Investment Scenario'!V127</f>
        <v>0</v>
      </c>
      <c r="W121" s="186">
        <f>'Investment Scenario'!W127</f>
        <v>0</v>
      </c>
      <c r="X121" s="186">
        <f>'Investment Scenario'!X127</f>
        <v>0</v>
      </c>
      <c r="Y121" s="186">
        <f>'Investment Scenario'!Y127</f>
        <v>0</v>
      </c>
      <c r="Z121" s="186">
        <f>'Investment Scenario'!Z127</f>
        <v>0</v>
      </c>
      <c r="AA121" s="186">
        <f>'Investment Scenario'!AA127</f>
        <v>0</v>
      </c>
      <c r="AB121" s="186">
        <f>'Investment Scenario'!AB127</f>
        <v>0</v>
      </c>
      <c r="AC121" s="186">
        <f>'Investment Scenario'!AC127</f>
        <v>0</v>
      </c>
      <c r="AD121" s="186">
        <f>'Investment Scenario'!AD127</f>
        <v>0</v>
      </c>
      <c r="AE121" s="186">
        <f>'Investment Scenario'!AE127</f>
        <v>0</v>
      </c>
      <c r="AF121" s="186">
        <f>'Investment Scenario'!AF127</f>
        <v>0</v>
      </c>
      <c r="AG121" s="186">
        <f>'Investment Scenario'!AG127</f>
        <v>0</v>
      </c>
      <c r="AH121" s="186">
        <f>'Investment Scenario'!AH127</f>
        <v>0</v>
      </c>
      <c r="AI121" s="186">
        <f>'Investment Scenario'!AI127</f>
        <v>0</v>
      </c>
      <c r="AJ121" s="186">
        <f>'Investment Scenario'!AJ127</f>
        <v>0</v>
      </c>
      <c r="AK121" s="186">
        <f>'Investment Scenario'!AK127</f>
        <v>0</v>
      </c>
      <c r="AL121" s="186">
        <f>'Investment Scenario'!AL127</f>
        <v>0</v>
      </c>
      <c r="AM121" s="186">
        <f>'Investment Scenario'!AM127</f>
        <v>0</v>
      </c>
      <c r="AN121" s="186">
        <f>'Investment Scenario'!AN127</f>
        <v>0</v>
      </c>
      <c r="AO121" s="186">
        <f>'Investment Scenario'!AO127</f>
        <v>0</v>
      </c>
      <c r="AP121" s="186">
        <f>'Investment Scenario'!AP127</f>
        <v>0</v>
      </c>
      <c r="AQ121" s="186">
        <f>'Investment Scenario'!AQ127</f>
        <v>0</v>
      </c>
      <c r="AR121" s="164"/>
    </row>
    <row r="122" spans="1:44" s="40" customFormat="1" x14ac:dyDescent="0.25">
      <c r="A122" s="176" t="s">
        <v>163</v>
      </c>
      <c r="B122" s="193">
        <f>'Investment Scenario'!B128</f>
        <v>0</v>
      </c>
      <c r="C122" s="165"/>
      <c r="D122" s="165"/>
      <c r="E122" s="186">
        <f>'Investment Scenario'!E128</f>
        <v>0</v>
      </c>
      <c r="F122" s="186">
        <f>'Investment Scenario'!F128</f>
        <v>0</v>
      </c>
      <c r="G122" s="186">
        <f>'Investment Scenario'!G128</f>
        <v>0</v>
      </c>
      <c r="H122" s="186">
        <f>'Investment Scenario'!H128</f>
        <v>0</v>
      </c>
      <c r="I122" s="186">
        <f>'Investment Scenario'!I128</f>
        <v>0</v>
      </c>
      <c r="J122" s="186">
        <f>'Investment Scenario'!J128</f>
        <v>0</v>
      </c>
      <c r="K122" s="186">
        <f>'Investment Scenario'!K128</f>
        <v>0</v>
      </c>
      <c r="L122" s="186">
        <f>'Investment Scenario'!L128</f>
        <v>0</v>
      </c>
      <c r="M122" s="186">
        <f>'Investment Scenario'!M128</f>
        <v>0</v>
      </c>
      <c r="N122" s="186">
        <f>'Investment Scenario'!N128</f>
        <v>0</v>
      </c>
      <c r="O122" s="186">
        <f>'Investment Scenario'!O128</f>
        <v>0</v>
      </c>
      <c r="P122" s="186">
        <f>'Investment Scenario'!P128</f>
        <v>0</v>
      </c>
      <c r="Q122" s="186">
        <f>'Investment Scenario'!Q128</f>
        <v>0</v>
      </c>
      <c r="R122" s="186">
        <f>'Investment Scenario'!R128</f>
        <v>0</v>
      </c>
      <c r="S122" s="186">
        <f>'Investment Scenario'!S128</f>
        <v>0</v>
      </c>
      <c r="T122" s="186">
        <f>'Investment Scenario'!T128</f>
        <v>0</v>
      </c>
      <c r="U122" s="186">
        <f>'Investment Scenario'!U128</f>
        <v>0</v>
      </c>
      <c r="V122" s="186">
        <f>'Investment Scenario'!V128</f>
        <v>0</v>
      </c>
      <c r="W122" s="186">
        <f>'Investment Scenario'!W128</f>
        <v>0</v>
      </c>
      <c r="X122" s="186">
        <f>'Investment Scenario'!X128</f>
        <v>0</v>
      </c>
      <c r="Y122" s="186">
        <f>'Investment Scenario'!Y128</f>
        <v>0</v>
      </c>
      <c r="Z122" s="186">
        <f>'Investment Scenario'!Z128</f>
        <v>0</v>
      </c>
      <c r="AA122" s="186">
        <f>'Investment Scenario'!AA128</f>
        <v>0</v>
      </c>
      <c r="AB122" s="186">
        <f>'Investment Scenario'!AB128</f>
        <v>0</v>
      </c>
      <c r="AC122" s="186">
        <f>'Investment Scenario'!AC128</f>
        <v>0</v>
      </c>
      <c r="AD122" s="186">
        <f>'Investment Scenario'!AD128</f>
        <v>0</v>
      </c>
      <c r="AE122" s="186">
        <f>'Investment Scenario'!AE128</f>
        <v>0</v>
      </c>
      <c r="AF122" s="186">
        <f>'Investment Scenario'!AF128</f>
        <v>0</v>
      </c>
      <c r="AG122" s="186">
        <f>'Investment Scenario'!AG128</f>
        <v>0</v>
      </c>
      <c r="AH122" s="186">
        <f>'Investment Scenario'!AH128</f>
        <v>0</v>
      </c>
      <c r="AI122" s="186">
        <f>'Investment Scenario'!AI128</f>
        <v>0</v>
      </c>
      <c r="AJ122" s="186">
        <f>'Investment Scenario'!AJ128</f>
        <v>0</v>
      </c>
      <c r="AK122" s="186">
        <f>'Investment Scenario'!AK128</f>
        <v>0</v>
      </c>
      <c r="AL122" s="186">
        <f>'Investment Scenario'!AL128</f>
        <v>0</v>
      </c>
      <c r="AM122" s="186">
        <f>'Investment Scenario'!AM128</f>
        <v>0</v>
      </c>
      <c r="AN122" s="186">
        <f>'Investment Scenario'!AN128</f>
        <v>0</v>
      </c>
      <c r="AO122" s="186">
        <f>'Investment Scenario'!AO128</f>
        <v>0</v>
      </c>
      <c r="AP122" s="186">
        <f>'Investment Scenario'!AP128</f>
        <v>0</v>
      </c>
      <c r="AQ122" s="186">
        <f>'Investment Scenario'!AQ128</f>
        <v>0</v>
      </c>
      <c r="AR122" s="164"/>
    </row>
    <row r="123" spans="1:44" s="1" customFormat="1" x14ac:dyDescent="0.25">
      <c r="A123" s="163" t="s">
        <v>152</v>
      </c>
      <c r="B123" s="196" t="str">
        <f>IF(SUM(E123:AQ123)=SUM(E111:AQ122),"součet v pořádku / sum is OK","součet ostatní tržby nesedí")</f>
        <v>součet v pořádku / sum is OK</v>
      </c>
      <c r="C123" s="180"/>
      <c r="D123" s="180"/>
      <c r="E123" s="186">
        <f>'Investment Scenario'!E129</f>
        <v>0</v>
      </c>
      <c r="F123" s="186">
        <f>'Investment Scenario'!F129</f>
        <v>0</v>
      </c>
      <c r="G123" s="186">
        <f>'Investment Scenario'!G129</f>
        <v>0</v>
      </c>
      <c r="H123" s="186">
        <f>'Investment Scenario'!H129</f>
        <v>0</v>
      </c>
      <c r="I123" s="186">
        <f>'Investment Scenario'!I129</f>
        <v>0</v>
      </c>
      <c r="J123" s="186">
        <f>'Investment Scenario'!J129</f>
        <v>0</v>
      </c>
      <c r="K123" s="186">
        <f>'Investment Scenario'!K129</f>
        <v>0</v>
      </c>
      <c r="L123" s="186">
        <f>'Investment Scenario'!L129</f>
        <v>0</v>
      </c>
      <c r="M123" s="186">
        <f>'Investment Scenario'!M129</f>
        <v>0</v>
      </c>
      <c r="N123" s="186">
        <f>'Investment Scenario'!N129</f>
        <v>0</v>
      </c>
      <c r="O123" s="186">
        <f>'Investment Scenario'!O129</f>
        <v>0</v>
      </c>
      <c r="P123" s="186">
        <f>'Investment Scenario'!P129</f>
        <v>0</v>
      </c>
      <c r="Q123" s="186">
        <f>'Investment Scenario'!Q129</f>
        <v>0</v>
      </c>
      <c r="R123" s="186">
        <f>'Investment Scenario'!R129</f>
        <v>0</v>
      </c>
      <c r="S123" s="186">
        <f>'Investment Scenario'!S129</f>
        <v>0</v>
      </c>
      <c r="T123" s="186">
        <f>'Investment Scenario'!T129</f>
        <v>0</v>
      </c>
      <c r="U123" s="186">
        <f>'Investment Scenario'!U129</f>
        <v>0</v>
      </c>
      <c r="V123" s="186">
        <f>'Investment Scenario'!V129</f>
        <v>0</v>
      </c>
      <c r="W123" s="186">
        <f>'Investment Scenario'!W129</f>
        <v>0</v>
      </c>
      <c r="X123" s="186">
        <f>'Investment Scenario'!X129</f>
        <v>0</v>
      </c>
      <c r="Y123" s="186">
        <f>'Investment Scenario'!Y129</f>
        <v>0</v>
      </c>
      <c r="Z123" s="186">
        <f>'Investment Scenario'!Z129</f>
        <v>0</v>
      </c>
      <c r="AA123" s="186">
        <f>'Investment Scenario'!AA129</f>
        <v>0</v>
      </c>
      <c r="AB123" s="186">
        <f>'Investment Scenario'!AB129</f>
        <v>0</v>
      </c>
      <c r="AC123" s="186">
        <f>'Investment Scenario'!AC129</f>
        <v>0</v>
      </c>
      <c r="AD123" s="186">
        <f>'Investment Scenario'!AD129</f>
        <v>0</v>
      </c>
      <c r="AE123" s="186">
        <f>'Investment Scenario'!AE129</f>
        <v>0</v>
      </c>
      <c r="AF123" s="186">
        <f>'Investment Scenario'!AF129</f>
        <v>0</v>
      </c>
      <c r="AG123" s="186">
        <f>'Investment Scenario'!AG129</f>
        <v>0</v>
      </c>
      <c r="AH123" s="186">
        <f>'Investment Scenario'!AH129</f>
        <v>0</v>
      </c>
      <c r="AI123" s="186">
        <f>'Investment Scenario'!AI129</f>
        <v>0</v>
      </c>
      <c r="AJ123" s="186">
        <f>'Investment Scenario'!AJ129</f>
        <v>0</v>
      </c>
      <c r="AK123" s="186">
        <f>'Investment Scenario'!AK129</f>
        <v>0</v>
      </c>
      <c r="AL123" s="186">
        <f>'Investment Scenario'!AL129</f>
        <v>0</v>
      </c>
      <c r="AM123" s="186">
        <f>'Investment Scenario'!AM129</f>
        <v>0</v>
      </c>
      <c r="AN123" s="186">
        <f>'Investment Scenario'!AN129</f>
        <v>0</v>
      </c>
      <c r="AO123" s="186">
        <f>'Investment Scenario'!AO129</f>
        <v>0</v>
      </c>
      <c r="AP123" s="186">
        <f>'Investment Scenario'!AP129</f>
        <v>0</v>
      </c>
      <c r="AQ123" s="186">
        <f>'Investment Scenario'!AQ129</f>
        <v>0</v>
      </c>
      <c r="AR123" s="182"/>
    </row>
    <row r="124" spans="1:44" x14ac:dyDescent="0.25">
      <c r="A124" s="164"/>
      <c r="B124" s="164"/>
      <c r="C124" s="165"/>
      <c r="D124" s="165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</row>
    <row r="126" spans="1:44" x14ac:dyDescent="0.25"/>
    <row r="127" spans="1:44" x14ac:dyDescent="0.25"/>
    <row r="128" spans="1:44" x14ac:dyDescent="0.25"/>
    <row r="129" spans="1:1" x14ac:dyDescent="0.25"/>
    <row r="133" spans="1:1" hidden="1" x14ac:dyDescent="0.25">
      <c r="A133" s="45"/>
    </row>
    <row r="134" spans="1:1" hidden="1" x14ac:dyDescent="0.25">
      <c r="A134" s="45"/>
    </row>
    <row r="135" spans="1:1" hidden="1" x14ac:dyDescent="0.25">
      <c r="A135" s="45"/>
    </row>
    <row r="136" spans="1:1" x14ac:dyDescent="0.25"/>
    <row r="137" spans="1:1" x14ac:dyDescent="0.25"/>
    <row r="138" spans="1:1" x14ac:dyDescent="0.25"/>
    <row r="139" spans="1:1" x14ac:dyDescent="0.25"/>
    <row r="140" spans="1:1" x14ac:dyDescent="0.25"/>
    <row r="141" spans="1:1" x14ac:dyDescent="0.25"/>
  </sheetData>
  <sheetProtection password="CE22" sheet="1" insertRows="0"/>
  <mergeCells count="10">
    <mergeCell ref="D39:E39"/>
    <mergeCell ref="D40:E40"/>
    <mergeCell ref="AR30:AR35"/>
    <mergeCell ref="A1:A3"/>
    <mergeCell ref="D1:I1"/>
    <mergeCell ref="D2:I2"/>
    <mergeCell ref="D3:I3"/>
    <mergeCell ref="D4:I4"/>
    <mergeCell ref="A4:A5"/>
    <mergeCell ref="D38:E38"/>
  </mergeCells>
  <conditionalFormatting sqref="E14:AQ14 E50:F50 E48:AQ49 E53:F53 E51:AQ52 E56:F56 E54:AQ55 E59:F59 E57:AQ58 E62:F62 E60:AQ61 E65:F65 E63:AQ64 E68:F68 E66:AQ67 E74:F74 E69:AQ73 E77:F77 E75:AQ76 E80:F80 E78:AQ79 E83:F83 E81:AQ82 E84:AQ85 E87:AQ88 E106:AQ106 E111:AQ123">
    <cfRule type="expression" dxfId="18" priority="50">
      <formula>E$13=0</formula>
    </cfRule>
  </conditionalFormatting>
  <conditionalFormatting sqref="E33:AQ33">
    <cfRule type="expression" dxfId="17" priority="51">
      <formula>$B$32=0</formula>
    </cfRule>
  </conditionalFormatting>
  <conditionalFormatting sqref="E43:AQ44">
    <cfRule type="expression" dxfId="16" priority="49">
      <formula>E$12=1</formula>
    </cfRule>
  </conditionalFormatting>
  <conditionalFormatting sqref="E108:AQ108">
    <cfRule type="expression" dxfId="15" priority="47">
      <formula>E$13=0</formula>
    </cfRule>
  </conditionalFormatting>
  <conditionalFormatting sqref="G50:AQ50">
    <cfRule type="expression" dxfId="14" priority="44">
      <formula>G$13=0</formula>
    </cfRule>
  </conditionalFormatting>
  <conditionalFormatting sqref="G53:AQ53">
    <cfRule type="expression" dxfId="13" priority="43">
      <formula>G$13=0</formula>
    </cfRule>
  </conditionalFormatting>
  <conditionalFormatting sqref="G56:AQ56">
    <cfRule type="expression" dxfId="12" priority="42">
      <formula>G$13=0</formula>
    </cfRule>
  </conditionalFormatting>
  <conditionalFormatting sqref="G59:AQ59">
    <cfRule type="expression" dxfId="11" priority="41">
      <formula>G$13=0</formula>
    </cfRule>
  </conditionalFormatting>
  <conditionalFormatting sqref="G80:AQ80">
    <cfRule type="expression" dxfId="10" priority="40">
      <formula>G$13=0</formula>
    </cfRule>
  </conditionalFormatting>
  <conditionalFormatting sqref="G83:AQ83">
    <cfRule type="expression" dxfId="9" priority="39">
      <formula>G$13=0</formula>
    </cfRule>
  </conditionalFormatting>
  <conditionalFormatting sqref="E91:AQ103">
    <cfRule type="expression" dxfId="8" priority="38">
      <formula>E$13=0</formula>
    </cfRule>
  </conditionalFormatting>
  <conditionalFormatting sqref="G62:AQ62">
    <cfRule type="expression" dxfId="7" priority="36">
      <formula>G$13=0</formula>
    </cfRule>
  </conditionalFormatting>
  <conditionalFormatting sqref="G65:AQ65">
    <cfRule type="expression" dxfId="6" priority="34">
      <formula>G$13=0</formula>
    </cfRule>
  </conditionalFormatting>
  <conditionalFormatting sqref="G68:AQ68">
    <cfRule type="expression" dxfId="5" priority="32">
      <formula>G$13=0</formula>
    </cfRule>
  </conditionalFormatting>
  <conditionalFormatting sqref="G74:AQ74">
    <cfRule type="expression" dxfId="4" priority="30">
      <formula>G$13=0</formula>
    </cfRule>
  </conditionalFormatting>
  <conditionalFormatting sqref="G77:AQ77">
    <cfRule type="expression" dxfId="3" priority="28">
      <formula>G$13=0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26"/>
  <sheetViews>
    <sheetView showGridLines="0" zoomScale="80" zoomScaleNormal="80" workbookViewId="0">
      <pane ySplit="1" topLeftCell="A2" activePane="bottomLeft" state="frozen"/>
      <selection activeCell="K32" sqref="K32"/>
      <selection pane="bottomLeft" activeCell="B29" sqref="B29"/>
    </sheetView>
  </sheetViews>
  <sheetFormatPr defaultColWidth="0" defaultRowHeight="15" x14ac:dyDescent="0.25"/>
  <cols>
    <col min="1" max="1" width="3" style="123" customWidth="1"/>
    <col min="2" max="2" width="57.140625" style="123" customWidth="1"/>
    <col min="3" max="3" width="10.7109375" style="123" bestFit="1" customWidth="1"/>
    <col min="4" max="4" width="18.5703125" style="123" customWidth="1"/>
    <col min="5" max="5" width="3.28515625" style="123" customWidth="1"/>
    <col min="6" max="25" width="10.42578125" style="123" customWidth="1"/>
    <col min="26" max="44" width="9.140625" style="123" customWidth="1"/>
    <col min="45" max="45" width="3.42578125" style="123" customWidth="1"/>
    <col min="46" max="16384" width="9.140625" style="123" hidden="1"/>
  </cols>
  <sheetData>
    <row r="1" spans="1:45" s="3" customFormat="1" x14ac:dyDescent="0.25">
      <c r="B1" s="54" t="s">
        <v>175</v>
      </c>
      <c r="C1" s="55"/>
      <c r="D1" s="55"/>
      <c r="E1" s="56"/>
      <c r="F1" s="57">
        <f>'Investment Scenario'!E12</f>
        <v>0</v>
      </c>
      <c r="G1" s="57">
        <f>'Investment Scenario'!F12</f>
        <v>1</v>
      </c>
      <c r="H1" s="57">
        <f>'Investment Scenario'!G12</f>
        <v>2</v>
      </c>
      <c r="I1" s="57">
        <f>'Investment Scenario'!H12</f>
        <v>3</v>
      </c>
      <c r="J1" s="57">
        <f>'Investment Scenario'!I12</f>
        <v>4</v>
      </c>
      <c r="K1" s="57">
        <f>'Investment Scenario'!J12</f>
        <v>5</v>
      </c>
      <c r="L1" s="57">
        <f>'Investment Scenario'!K12</f>
        <v>6</v>
      </c>
      <c r="M1" s="57">
        <f>'Investment Scenario'!L12</f>
        <v>7</v>
      </c>
      <c r="N1" s="57">
        <f>'Investment Scenario'!M12</f>
        <v>8</v>
      </c>
      <c r="O1" s="57">
        <f>'Investment Scenario'!N12</f>
        <v>9</v>
      </c>
      <c r="P1" s="57">
        <f>'Investment Scenario'!O12</f>
        <v>10</v>
      </c>
      <c r="Q1" s="57">
        <f>'Investment Scenario'!P12</f>
        <v>11</v>
      </c>
      <c r="R1" s="57">
        <f>'Investment Scenario'!Q12</f>
        <v>12</v>
      </c>
      <c r="S1" s="57">
        <f>'Investment Scenario'!R12</f>
        <v>13</v>
      </c>
      <c r="T1" s="57">
        <f>'Investment Scenario'!S12</f>
        <v>14</v>
      </c>
      <c r="U1" s="57">
        <f>'Investment Scenario'!T12</f>
        <v>15</v>
      </c>
      <c r="V1" s="57">
        <f>'Investment Scenario'!U12</f>
        <v>16</v>
      </c>
      <c r="W1" s="57">
        <f>'Investment Scenario'!V12</f>
        <v>17</v>
      </c>
      <c r="X1" s="57">
        <f>'Investment Scenario'!W12</f>
        <v>18</v>
      </c>
      <c r="Y1" s="57">
        <f>'Investment Scenario'!X12</f>
        <v>19</v>
      </c>
      <c r="Z1" s="57">
        <f>'Investment Scenario'!Y12</f>
        <v>20</v>
      </c>
      <c r="AA1" s="57">
        <f>'Investment Scenario'!Z12</f>
        <v>21</v>
      </c>
      <c r="AB1" s="57">
        <f>'Investment Scenario'!AA12</f>
        <v>22</v>
      </c>
      <c r="AC1" s="57">
        <f>'Investment Scenario'!AB12</f>
        <v>23</v>
      </c>
      <c r="AD1" s="57">
        <f>'Investment Scenario'!AC12</f>
        <v>24</v>
      </c>
      <c r="AE1" s="57">
        <f>'Investment Scenario'!AD12</f>
        <v>25</v>
      </c>
      <c r="AF1" s="57">
        <f>'Investment Scenario'!AE12</f>
        <v>26</v>
      </c>
      <c r="AG1" s="57">
        <f>'Investment Scenario'!AF12</f>
        <v>27</v>
      </c>
      <c r="AH1" s="57">
        <f>'Investment Scenario'!AG12</f>
        <v>28</v>
      </c>
      <c r="AI1" s="57">
        <f>'Investment Scenario'!AH12</f>
        <v>29</v>
      </c>
      <c r="AJ1" s="57">
        <f>'Investment Scenario'!AI12</f>
        <v>30</v>
      </c>
      <c r="AK1" s="57">
        <f>'Investment Scenario'!AJ12</f>
        <v>31</v>
      </c>
      <c r="AL1" s="57">
        <f>'Investment Scenario'!AK12</f>
        <v>32</v>
      </c>
      <c r="AM1" s="57">
        <f>'Investment Scenario'!AL12</f>
        <v>33</v>
      </c>
      <c r="AN1" s="57">
        <f>'Investment Scenario'!AM12</f>
        <v>34</v>
      </c>
      <c r="AO1" s="57">
        <f>'Investment Scenario'!AN12</f>
        <v>35</v>
      </c>
      <c r="AP1" s="57">
        <f>'Investment Scenario'!AO12</f>
        <v>36</v>
      </c>
      <c r="AQ1" s="57">
        <f>'Investment Scenario'!AP12</f>
        <v>37</v>
      </c>
      <c r="AR1" s="57">
        <f>'Investment Scenario'!AQ12</f>
        <v>38</v>
      </c>
    </row>
    <row r="2" spans="1:45" s="3" customFormat="1" x14ac:dyDescent="0.25">
      <c r="B2" s="58"/>
      <c r="C2" s="59"/>
      <c r="D2" s="59"/>
      <c r="E2" s="13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5" s="3" customFormat="1" x14ac:dyDescent="0.25">
      <c r="A3" s="59"/>
      <c r="B3" s="61" t="s">
        <v>5</v>
      </c>
      <c r="C3" s="62" t="s">
        <v>6</v>
      </c>
      <c r="D3" s="63"/>
      <c r="E3" s="64"/>
      <c r="F3" s="5"/>
      <c r="G3" s="5">
        <f>'Investment Scenario'!F14</f>
        <v>0</v>
      </c>
      <c r="H3" s="5">
        <f>'Investment Scenario'!G14</f>
        <v>0</v>
      </c>
      <c r="I3" s="5">
        <f>'Investment Scenario'!H14</f>
        <v>0</v>
      </c>
      <c r="J3" s="5">
        <f>'Investment Scenario'!I14</f>
        <v>0</v>
      </c>
      <c r="K3" s="5">
        <f>'Investment Scenario'!J14</f>
        <v>0</v>
      </c>
      <c r="L3" s="5">
        <f>'Investment Scenario'!K14</f>
        <v>0</v>
      </c>
      <c r="M3" s="5">
        <f>'Investment Scenario'!L14</f>
        <v>0</v>
      </c>
      <c r="N3" s="5">
        <f>'Investment Scenario'!M14</f>
        <v>0</v>
      </c>
      <c r="O3" s="5">
        <f>'Investment Scenario'!N14</f>
        <v>0</v>
      </c>
      <c r="P3" s="5">
        <f>'Investment Scenario'!O14</f>
        <v>0</v>
      </c>
      <c r="Q3" s="5">
        <f>'Investment Scenario'!P14</f>
        <v>0</v>
      </c>
      <c r="R3" s="5">
        <f>'Investment Scenario'!Q14</f>
        <v>0</v>
      </c>
      <c r="S3" s="5">
        <f>'Investment Scenario'!R14</f>
        <v>0</v>
      </c>
      <c r="T3" s="5">
        <f>'Investment Scenario'!S14</f>
        <v>0</v>
      </c>
      <c r="U3" s="5">
        <f>'Investment Scenario'!T14</f>
        <v>0</v>
      </c>
      <c r="V3" s="5">
        <f>'Investment Scenario'!U14</f>
        <v>0</v>
      </c>
      <c r="W3" s="5">
        <f>'Investment Scenario'!V14</f>
        <v>0</v>
      </c>
      <c r="X3" s="5">
        <f>'Investment Scenario'!W14</f>
        <v>0</v>
      </c>
      <c r="Y3" s="5">
        <f>'Investment Scenario'!X14</f>
        <v>0</v>
      </c>
      <c r="Z3" s="5">
        <f>'Investment Scenario'!Y14</f>
        <v>0</v>
      </c>
      <c r="AA3" s="5">
        <f>'Investment Scenario'!Z14</f>
        <v>0</v>
      </c>
      <c r="AB3" s="5">
        <f>'Investment Scenario'!AA14</f>
        <v>0</v>
      </c>
      <c r="AC3" s="5">
        <f>'Investment Scenario'!AB14</f>
        <v>0</v>
      </c>
      <c r="AD3" s="5">
        <f>'Investment Scenario'!AC14</f>
        <v>0</v>
      </c>
      <c r="AE3" s="5">
        <f>'Investment Scenario'!AD14</f>
        <v>0</v>
      </c>
      <c r="AF3" s="5">
        <f>'Investment Scenario'!AE14</f>
        <v>0</v>
      </c>
      <c r="AG3" s="5">
        <f>'Investment Scenario'!AF14</f>
        <v>0</v>
      </c>
      <c r="AH3" s="5">
        <f>'Investment Scenario'!AG14</f>
        <v>0</v>
      </c>
      <c r="AI3" s="5">
        <f>'Investment Scenario'!AH14</f>
        <v>0</v>
      </c>
      <c r="AJ3" s="5">
        <f>'Investment Scenario'!AI14</f>
        <v>0</v>
      </c>
      <c r="AK3" s="5">
        <f>'Investment Scenario'!AJ14</f>
        <v>0</v>
      </c>
      <c r="AL3" s="5">
        <f>'Investment Scenario'!AK14</f>
        <v>0</v>
      </c>
      <c r="AM3" s="5">
        <f>'Investment Scenario'!AL14</f>
        <v>0</v>
      </c>
      <c r="AN3" s="5">
        <f>'Investment Scenario'!AM14</f>
        <v>0</v>
      </c>
      <c r="AO3" s="5">
        <f>'Investment Scenario'!AN14</f>
        <v>0</v>
      </c>
      <c r="AP3" s="5">
        <f>'Investment Scenario'!AO14</f>
        <v>0</v>
      </c>
      <c r="AQ3" s="5">
        <f>'Investment Scenario'!AP14</f>
        <v>0</v>
      </c>
      <c r="AR3" s="5">
        <f>'Investment Scenario'!AQ14</f>
        <v>0</v>
      </c>
      <c r="AS3" s="40"/>
    </row>
    <row r="4" spans="1:45" s="10" customFormat="1" x14ac:dyDescent="0.25">
      <c r="A4" s="13"/>
      <c r="B4" s="13"/>
      <c r="C4" s="13"/>
      <c r="D4" s="13"/>
      <c r="E4" s="13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45" s="3" customFormat="1" x14ac:dyDescent="0.25">
      <c r="A5" s="59"/>
      <c r="B5" s="63" t="s">
        <v>7</v>
      </c>
      <c r="C5" s="62" t="s">
        <v>8</v>
      </c>
      <c r="D5" s="63"/>
      <c r="E5" s="64"/>
      <c r="F5" s="5" t="str">
        <f>IF(F$3&gt;0,F6*3.6,"")</f>
        <v/>
      </c>
      <c r="G5" s="5" t="str">
        <f t="shared" ref="G5:J5" si="0">IF(G$3&gt;0,G6*3.6,"")</f>
        <v/>
      </c>
      <c r="H5" s="5" t="str">
        <f t="shared" si="0"/>
        <v/>
      </c>
      <c r="I5" s="5" t="str">
        <f>IF(I$3&gt;0,I6*3.6,"")</f>
        <v/>
      </c>
      <c r="J5" s="5" t="str">
        <f t="shared" si="0"/>
        <v/>
      </c>
      <c r="K5" s="5" t="str">
        <f>IF(K$3&gt;0,K6*3.6,"")</f>
        <v/>
      </c>
      <c r="L5" s="5" t="str">
        <f t="shared" ref="L5:AR5" si="1">IF(L$3&gt;0,L6*3.6,"")</f>
        <v/>
      </c>
      <c r="M5" s="5" t="str">
        <f t="shared" si="1"/>
        <v/>
      </c>
      <c r="N5" s="5" t="str">
        <f t="shared" si="1"/>
        <v/>
      </c>
      <c r="O5" s="5" t="str">
        <f t="shared" si="1"/>
        <v/>
      </c>
      <c r="P5" s="5" t="str">
        <f t="shared" si="1"/>
        <v/>
      </c>
      <c r="Q5" s="5" t="str">
        <f t="shared" si="1"/>
        <v/>
      </c>
      <c r="R5" s="5" t="str">
        <f t="shared" si="1"/>
        <v/>
      </c>
      <c r="S5" s="5" t="str">
        <f t="shared" si="1"/>
        <v/>
      </c>
      <c r="T5" s="5" t="str">
        <f t="shared" si="1"/>
        <v/>
      </c>
      <c r="U5" s="5" t="str">
        <f t="shared" si="1"/>
        <v/>
      </c>
      <c r="V5" s="5" t="str">
        <f t="shared" si="1"/>
        <v/>
      </c>
      <c r="W5" s="5" t="str">
        <f t="shared" si="1"/>
        <v/>
      </c>
      <c r="X5" s="5" t="str">
        <f t="shared" si="1"/>
        <v/>
      </c>
      <c r="Y5" s="5" t="str">
        <f t="shared" si="1"/>
        <v/>
      </c>
      <c r="Z5" s="5" t="str">
        <f t="shared" si="1"/>
        <v/>
      </c>
      <c r="AA5" s="5" t="str">
        <f t="shared" si="1"/>
        <v/>
      </c>
      <c r="AB5" s="5" t="str">
        <f t="shared" si="1"/>
        <v/>
      </c>
      <c r="AC5" s="5" t="str">
        <f t="shared" si="1"/>
        <v/>
      </c>
      <c r="AD5" s="5" t="str">
        <f t="shared" si="1"/>
        <v/>
      </c>
      <c r="AE5" s="5" t="str">
        <f t="shared" si="1"/>
        <v/>
      </c>
      <c r="AF5" s="5" t="str">
        <f t="shared" si="1"/>
        <v/>
      </c>
      <c r="AG5" s="5" t="str">
        <f t="shared" si="1"/>
        <v/>
      </c>
      <c r="AH5" s="5" t="str">
        <f t="shared" si="1"/>
        <v/>
      </c>
      <c r="AI5" s="5" t="str">
        <f t="shared" si="1"/>
        <v/>
      </c>
      <c r="AJ5" s="5" t="str">
        <f t="shared" si="1"/>
        <v/>
      </c>
      <c r="AK5" s="5" t="str">
        <f t="shared" si="1"/>
        <v/>
      </c>
      <c r="AL5" s="5" t="str">
        <f t="shared" si="1"/>
        <v/>
      </c>
      <c r="AM5" s="5" t="str">
        <f t="shared" si="1"/>
        <v/>
      </c>
      <c r="AN5" s="5" t="str">
        <f t="shared" si="1"/>
        <v/>
      </c>
      <c r="AO5" s="5" t="str">
        <f t="shared" si="1"/>
        <v/>
      </c>
      <c r="AP5" s="5" t="str">
        <f t="shared" si="1"/>
        <v/>
      </c>
      <c r="AQ5" s="5" t="str">
        <f t="shared" si="1"/>
        <v/>
      </c>
      <c r="AR5" s="5" t="str">
        <f t="shared" si="1"/>
        <v/>
      </c>
      <c r="AS5" s="40"/>
    </row>
    <row r="6" spans="1:45" s="3" customFormat="1" x14ac:dyDescent="0.25">
      <c r="B6" s="3" t="s">
        <v>7</v>
      </c>
      <c r="C6" s="65" t="s">
        <v>9</v>
      </c>
      <c r="D6" s="66"/>
      <c r="E6" s="67"/>
      <c r="F6" s="4" t="str">
        <f>IF(F$3&gt;0,'Investment Scenario'!$B$32,"")</f>
        <v/>
      </c>
      <c r="G6" s="4" t="str">
        <f>IF(G$3&gt;0,'Investment Scenario'!$B$32,"")</f>
        <v/>
      </c>
      <c r="H6" s="4" t="str">
        <f>IF(H$3&gt;0,'Investment Scenario'!$B$32,"")</f>
        <v/>
      </c>
      <c r="I6" s="4" t="str">
        <f>IF(I$3&gt;0,'Investment Scenario'!$B$32,"")</f>
        <v/>
      </c>
      <c r="J6" s="4" t="str">
        <f>IF(J$3&gt;0,'Investment Scenario'!$B$32,"")</f>
        <v/>
      </c>
      <c r="K6" s="4" t="str">
        <f>IF(K$3&gt;0,'Investment Scenario'!$B$32,"")</f>
        <v/>
      </c>
      <c r="L6" s="4" t="str">
        <f>IF(L$3&gt;0,'Investment Scenario'!$B$32,"")</f>
        <v/>
      </c>
      <c r="M6" s="4" t="str">
        <f>IF(M$3&gt;0,'Investment Scenario'!$B$32,"")</f>
        <v/>
      </c>
      <c r="N6" s="4" t="str">
        <f>IF(N$3&gt;0,'Investment Scenario'!$B$32,"")</f>
        <v/>
      </c>
      <c r="O6" s="4" t="str">
        <f>IF(O$3&gt;0,'Investment Scenario'!$B$32,"")</f>
        <v/>
      </c>
      <c r="P6" s="4" t="str">
        <f>IF(P$3&gt;0,'Investment Scenario'!$B$32,"")</f>
        <v/>
      </c>
      <c r="Q6" s="4" t="str">
        <f>IF(Q$3&gt;0,'Investment Scenario'!$B$32,"")</f>
        <v/>
      </c>
      <c r="R6" s="4" t="str">
        <f>IF(R$3&gt;0,'Investment Scenario'!$B$32,"")</f>
        <v/>
      </c>
      <c r="S6" s="4" t="str">
        <f>IF(S$3&gt;0,'Investment Scenario'!$B$32,"")</f>
        <v/>
      </c>
      <c r="T6" s="4" t="str">
        <f>IF(T$3&gt;0,'Investment Scenario'!$B$32,"")</f>
        <v/>
      </c>
      <c r="U6" s="4" t="str">
        <f>IF(U$3&gt;0,'Investment Scenario'!$B$32,"")</f>
        <v/>
      </c>
      <c r="V6" s="4" t="str">
        <f>IF(V$3&gt;0,'Investment Scenario'!$B$32,"")</f>
        <v/>
      </c>
      <c r="W6" s="4" t="str">
        <f>IF(W$3&gt;0,'Investment Scenario'!$B$32,"")</f>
        <v/>
      </c>
      <c r="X6" s="4" t="str">
        <f>IF(X$3&gt;0,'Investment Scenario'!$B$32,"")</f>
        <v/>
      </c>
      <c r="Y6" s="4" t="str">
        <f>IF(Y$3&gt;0,'Investment Scenario'!$B$32,"")</f>
        <v/>
      </c>
      <c r="Z6" s="4" t="str">
        <f>IF(Z$3&gt;0,'Investment Scenario'!$B$32,"")</f>
        <v/>
      </c>
      <c r="AA6" s="4" t="str">
        <f>IF(AA$3&gt;0,'Investment Scenario'!$B$32,"")</f>
        <v/>
      </c>
      <c r="AB6" s="4" t="str">
        <f>IF(AB$3&gt;0,'Investment Scenario'!$B$32,"")</f>
        <v/>
      </c>
      <c r="AC6" s="4" t="str">
        <f>IF(AC$3&gt;0,'Investment Scenario'!$B$32,"")</f>
        <v/>
      </c>
      <c r="AD6" s="4" t="str">
        <f>IF(AD$3&gt;0,'Investment Scenario'!$B$32,"")</f>
        <v/>
      </c>
      <c r="AE6" s="4" t="str">
        <f>IF(AE$3&gt;0,'Investment Scenario'!$B$32,"")</f>
        <v/>
      </c>
      <c r="AF6" s="4" t="str">
        <f>IF(AF$3&gt;0,'Investment Scenario'!$B$32,"")</f>
        <v/>
      </c>
      <c r="AG6" s="4" t="str">
        <f>IF(AG$3&gt;0,'Investment Scenario'!$B$32,"")</f>
        <v/>
      </c>
      <c r="AH6" s="4" t="str">
        <f>IF(AH$3&gt;0,'Investment Scenario'!$B$32,"")</f>
        <v/>
      </c>
      <c r="AI6" s="4" t="str">
        <f>IF(AI$3&gt;0,'Investment Scenario'!$B$32,"")</f>
        <v/>
      </c>
      <c r="AJ6" s="4" t="str">
        <f>IF(AJ$3&gt;0,'Investment Scenario'!$B$32,"")</f>
        <v/>
      </c>
      <c r="AK6" s="4" t="str">
        <f>IF(AK$3&gt;0,'Investment Scenario'!$B$32,"")</f>
        <v/>
      </c>
      <c r="AL6" s="4" t="str">
        <f>IF(AL$3&gt;0,'Investment Scenario'!$B$32,"")</f>
        <v/>
      </c>
      <c r="AM6" s="4" t="str">
        <f>IF(AM$3&gt;0,'Investment Scenario'!$B$32,"")</f>
        <v/>
      </c>
      <c r="AN6" s="4" t="str">
        <f>IF(AN$3&gt;0,'Investment Scenario'!$B$32,"")</f>
        <v/>
      </c>
      <c r="AO6" s="4" t="str">
        <f>IF(AO$3&gt;0,'Investment Scenario'!$B$32,"")</f>
        <v/>
      </c>
      <c r="AP6" s="4" t="str">
        <f>IF(AP$3&gt;0,'Investment Scenario'!$B$32,"")</f>
        <v/>
      </c>
      <c r="AQ6" s="4" t="str">
        <f>IF(AQ$3&gt;0,'Investment Scenario'!$B$32,"")</f>
        <v/>
      </c>
      <c r="AR6" s="4" t="str">
        <f>IF(AR$3&gt;0,'Investment Scenario'!$B$32,"")</f>
        <v/>
      </c>
    </row>
    <row r="7" spans="1:45" s="3" customFormat="1" x14ac:dyDescent="0.25">
      <c r="B7" s="3" t="s">
        <v>10</v>
      </c>
      <c r="C7" s="65" t="s">
        <v>9</v>
      </c>
      <c r="D7" s="66"/>
      <c r="E7" s="67"/>
      <c r="F7" s="4" t="str">
        <f>IF(F$3&gt;0,'Investment Scenario'!$B$33,"")</f>
        <v/>
      </c>
      <c r="G7" s="4" t="str">
        <f>IF(G$3&gt;0,'Investment Scenario'!$B$33,"")</f>
        <v/>
      </c>
      <c r="H7" s="4" t="str">
        <f>IF(H$3&gt;0,'Investment Scenario'!$B$33,"")</f>
        <v/>
      </c>
      <c r="I7" s="4" t="str">
        <f>IF(I$3&gt;0,'Investment Scenario'!$B$33,"")</f>
        <v/>
      </c>
      <c r="J7" s="4" t="str">
        <f>IF(J$3&gt;0,'Investment Scenario'!$B$33,"")</f>
        <v/>
      </c>
      <c r="K7" s="4" t="str">
        <f>IF(K$3&gt;0,'Investment Scenario'!$B$33,"")</f>
        <v/>
      </c>
      <c r="L7" s="4" t="str">
        <f>IF(L$3&gt;0,'Investment Scenario'!$B$33,"")</f>
        <v/>
      </c>
      <c r="M7" s="4" t="str">
        <f>IF(M$3&gt;0,'Investment Scenario'!$B$33,"")</f>
        <v/>
      </c>
      <c r="N7" s="4" t="str">
        <f>IF(N$3&gt;0,'Investment Scenario'!$B$33,"")</f>
        <v/>
      </c>
      <c r="O7" s="4" t="str">
        <f>IF(O$3&gt;0,'Investment Scenario'!$B$33,"")</f>
        <v/>
      </c>
      <c r="P7" s="4" t="str">
        <f>IF(P$3&gt;0,'Investment Scenario'!$B$33,"")</f>
        <v/>
      </c>
      <c r="Q7" s="4" t="str">
        <f>IF(Q$3&gt;0,'Investment Scenario'!$B$33,"")</f>
        <v/>
      </c>
      <c r="R7" s="4" t="str">
        <f>IF(R$3&gt;0,'Investment Scenario'!$B$33,"")</f>
        <v/>
      </c>
      <c r="S7" s="4" t="str">
        <f>IF(S$3&gt;0,'Investment Scenario'!$B$33,"")</f>
        <v/>
      </c>
      <c r="T7" s="4" t="str">
        <f>IF(T$3&gt;0,'Investment Scenario'!$B$33,"")</f>
        <v/>
      </c>
      <c r="U7" s="4" t="str">
        <f>IF(U$3&gt;0,'Investment Scenario'!$B$33,"")</f>
        <v/>
      </c>
      <c r="V7" s="4" t="str">
        <f>IF(V$3&gt;0,'Investment Scenario'!$B$33,"")</f>
        <v/>
      </c>
      <c r="W7" s="4" t="str">
        <f>IF(W$3&gt;0,'Investment Scenario'!$B$33,"")</f>
        <v/>
      </c>
      <c r="X7" s="4" t="str">
        <f>IF(X$3&gt;0,'Investment Scenario'!$B$33,"")</f>
        <v/>
      </c>
      <c r="Y7" s="4" t="str">
        <f>IF(Y$3&gt;0,'Investment Scenario'!$B$33,"")</f>
        <v/>
      </c>
      <c r="Z7" s="4" t="str">
        <f>IF(Z$3&gt;0,'Investment Scenario'!$B$33,"")</f>
        <v/>
      </c>
      <c r="AA7" s="4" t="str">
        <f>IF(AA$3&gt;0,'Investment Scenario'!$B$33,"")</f>
        <v/>
      </c>
      <c r="AB7" s="4" t="str">
        <f>IF(AB$3&gt;0,'Investment Scenario'!$B$33,"")</f>
        <v/>
      </c>
      <c r="AC7" s="4" t="str">
        <f>IF(AC$3&gt;0,'Investment Scenario'!$B$33,"")</f>
        <v/>
      </c>
      <c r="AD7" s="4" t="str">
        <f>IF(AD$3&gt;0,'Investment Scenario'!$B$33,"")</f>
        <v/>
      </c>
      <c r="AE7" s="4" t="str">
        <f>IF(AE$3&gt;0,'Investment Scenario'!$B$33,"")</f>
        <v/>
      </c>
      <c r="AF7" s="4" t="str">
        <f>IF(AF$3&gt;0,'Investment Scenario'!$B$33,"")</f>
        <v/>
      </c>
      <c r="AG7" s="4" t="str">
        <f>IF(AG$3&gt;0,'Investment Scenario'!$B$33,"")</f>
        <v/>
      </c>
      <c r="AH7" s="4" t="str">
        <f>IF(AH$3&gt;0,'Investment Scenario'!$B$33,"")</f>
        <v/>
      </c>
      <c r="AI7" s="4" t="str">
        <f>IF(AI$3&gt;0,'Investment Scenario'!$B$33,"")</f>
        <v/>
      </c>
      <c r="AJ7" s="4" t="str">
        <f>IF(AJ$3&gt;0,'Investment Scenario'!$B$33,"")</f>
        <v/>
      </c>
      <c r="AK7" s="4" t="str">
        <f>IF(AK$3&gt;0,'Investment Scenario'!$B$33,"")</f>
        <v/>
      </c>
      <c r="AL7" s="4" t="str">
        <f>IF(AL$3&gt;0,'Investment Scenario'!$B$33,"")</f>
        <v/>
      </c>
      <c r="AM7" s="4" t="str">
        <f>IF(AM$3&gt;0,'Investment Scenario'!$B$33,"")</f>
        <v/>
      </c>
      <c r="AN7" s="4" t="str">
        <f>IF(AN$3&gt;0,'Investment Scenario'!$B$33,"")</f>
        <v/>
      </c>
      <c r="AO7" s="4" t="str">
        <f>IF(AO$3&gt;0,'Investment Scenario'!$B$33,"")</f>
        <v/>
      </c>
      <c r="AP7" s="4" t="str">
        <f>IF(AP$3&gt;0,'Investment Scenario'!$B$33,"")</f>
        <v/>
      </c>
      <c r="AQ7" s="4" t="str">
        <f>IF(AQ$3&gt;0,'Investment Scenario'!$B$33,"")</f>
        <v/>
      </c>
      <c r="AR7" s="4" t="str">
        <f>IF(AR$3&gt;0,'Investment Scenario'!$B$33,"")</f>
        <v/>
      </c>
    </row>
    <row r="8" spans="1:45" s="3" customFormat="1" x14ac:dyDescent="0.25">
      <c r="A8" s="59"/>
      <c r="B8" s="63" t="s">
        <v>11</v>
      </c>
      <c r="C8" s="61" t="s">
        <v>195</v>
      </c>
      <c r="D8" s="63"/>
      <c r="E8" s="64"/>
      <c r="F8" s="5" t="str">
        <f>IF(F$3&gt;0,+F7+F6,"")</f>
        <v/>
      </c>
      <c r="G8" s="5" t="str">
        <f t="shared" ref="G8:J8" si="2">IF(G$3&gt;0,+G7+G6,"")</f>
        <v/>
      </c>
      <c r="H8" s="5" t="str">
        <f t="shared" si="2"/>
        <v/>
      </c>
      <c r="I8" s="5" t="str">
        <f t="shared" si="2"/>
        <v/>
      </c>
      <c r="J8" s="5" t="str">
        <f t="shared" si="2"/>
        <v/>
      </c>
      <c r="K8" s="5" t="str">
        <f>IF(K$3&gt;0,+K7+K6,"")</f>
        <v/>
      </c>
      <c r="L8" s="5" t="str">
        <f t="shared" ref="L8:AR8" si="3">IF(L$3&gt;0,+L7+L6,"")</f>
        <v/>
      </c>
      <c r="M8" s="5" t="str">
        <f t="shared" si="3"/>
        <v/>
      </c>
      <c r="N8" s="5" t="str">
        <f t="shared" si="3"/>
        <v/>
      </c>
      <c r="O8" s="5" t="str">
        <f t="shared" si="3"/>
        <v/>
      </c>
      <c r="P8" s="5" t="str">
        <f t="shared" si="3"/>
        <v/>
      </c>
      <c r="Q8" s="5" t="str">
        <f t="shared" si="3"/>
        <v/>
      </c>
      <c r="R8" s="5" t="str">
        <f t="shared" si="3"/>
        <v/>
      </c>
      <c r="S8" s="5" t="str">
        <f t="shared" si="3"/>
        <v/>
      </c>
      <c r="T8" s="5" t="str">
        <f t="shared" si="3"/>
        <v/>
      </c>
      <c r="U8" s="5" t="str">
        <f t="shared" si="3"/>
        <v/>
      </c>
      <c r="V8" s="5" t="str">
        <f t="shared" si="3"/>
        <v/>
      </c>
      <c r="W8" s="5" t="str">
        <f t="shared" si="3"/>
        <v/>
      </c>
      <c r="X8" s="5" t="str">
        <f t="shared" si="3"/>
        <v/>
      </c>
      <c r="Y8" s="5" t="str">
        <f t="shared" si="3"/>
        <v/>
      </c>
      <c r="Z8" s="5" t="str">
        <f t="shared" si="3"/>
        <v/>
      </c>
      <c r="AA8" s="5" t="str">
        <f t="shared" si="3"/>
        <v/>
      </c>
      <c r="AB8" s="5" t="str">
        <f t="shared" si="3"/>
        <v/>
      </c>
      <c r="AC8" s="5" t="str">
        <f t="shared" si="3"/>
        <v/>
      </c>
      <c r="AD8" s="5" t="str">
        <f t="shared" si="3"/>
        <v/>
      </c>
      <c r="AE8" s="5" t="str">
        <f t="shared" si="3"/>
        <v/>
      </c>
      <c r="AF8" s="5" t="str">
        <f t="shared" si="3"/>
        <v/>
      </c>
      <c r="AG8" s="5" t="str">
        <f t="shared" si="3"/>
        <v/>
      </c>
      <c r="AH8" s="5" t="str">
        <f t="shared" si="3"/>
        <v/>
      </c>
      <c r="AI8" s="5" t="str">
        <f t="shared" si="3"/>
        <v/>
      </c>
      <c r="AJ8" s="5" t="str">
        <f t="shared" si="3"/>
        <v/>
      </c>
      <c r="AK8" s="5" t="str">
        <f t="shared" si="3"/>
        <v/>
      </c>
      <c r="AL8" s="5" t="str">
        <f t="shared" si="3"/>
        <v/>
      </c>
      <c r="AM8" s="5" t="str">
        <f t="shared" si="3"/>
        <v/>
      </c>
      <c r="AN8" s="5" t="str">
        <f t="shared" si="3"/>
        <v/>
      </c>
      <c r="AO8" s="5" t="str">
        <f t="shared" si="3"/>
        <v/>
      </c>
      <c r="AP8" s="5" t="str">
        <f t="shared" si="3"/>
        <v/>
      </c>
      <c r="AQ8" s="5" t="str">
        <f t="shared" si="3"/>
        <v/>
      </c>
      <c r="AR8" s="5" t="str">
        <f t="shared" si="3"/>
        <v/>
      </c>
      <c r="AS8" s="40"/>
    </row>
    <row r="9" spans="1:45" s="10" customFormat="1" x14ac:dyDescent="0.25">
      <c r="F9" s="6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45" s="3" customFormat="1" x14ac:dyDescent="0.25">
      <c r="A10" s="59"/>
      <c r="B10" s="72" t="s">
        <v>12</v>
      </c>
      <c r="C10" s="72" t="s">
        <v>13</v>
      </c>
      <c r="D10" s="63"/>
      <c r="E10" s="64"/>
      <c r="F10" s="75" t="str">
        <f>IF(F$3&gt;0,0.065*(F25/(F25+F26))*(-$D$49)*(1.01^F3)*1000/F5,"")</f>
        <v/>
      </c>
      <c r="G10" s="75" t="str">
        <f t="shared" ref="G10:AQ10" si="4">IF(G$3&gt;0,0.065*(G25/(G25+G26))*(-$D$49)*(1.01^G3)*1000/G5,"")</f>
        <v/>
      </c>
      <c r="H10" s="75" t="str">
        <f t="shared" si="4"/>
        <v/>
      </c>
      <c r="I10" s="75" t="str">
        <f t="shared" si="4"/>
        <v/>
      </c>
      <c r="J10" s="75" t="str">
        <f t="shared" si="4"/>
        <v/>
      </c>
      <c r="K10" s="75" t="str">
        <f t="shared" si="4"/>
        <v/>
      </c>
      <c r="L10" s="75" t="str">
        <f t="shared" si="4"/>
        <v/>
      </c>
      <c r="M10" s="75" t="str">
        <f t="shared" si="4"/>
        <v/>
      </c>
      <c r="N10" s="75" t="str">
        <f t="shared" si="4"/>
        <v/>
      </c>
      <c r="O10" s="75" t="str">
        <f t="shared" si="4"/>
        <v/>
      </c>
      <c r="P10" s="75" t="str">
        <f t="shared" si="4"/>
        <v/>
      </c>
      <c r="Q10" s="75" t="str">
        <f t="shared" si="4"/>
        <v/>
      </c>
      <c r="R10" s="75" t="str">
        <f t="shared" si="4"/>
        <v/>
      </c>
      <c r="S10" s="75" t="str">
        <f t="shared" si="4"/>
        <v/>
      </c>
      <c r="T10" s="75" t="str">
        <f t="shared" si="4"/>
        <v/>
      </c>
      <c r="U10" s="75" t="str">
        <f t="shared" si="4"/>
        <v/>
      </c>
      <c r="V10" s="75" t="str">
        <f t="shared" si="4"/>
        <v/>
      </c>
      <c r="W10" s="75" t="str">
        <f t="shared" si="4"/>
        <v/>
      </c>
      <c r="X10" s="75" t="str">
        <f t="shared" si="4"/>
        <v/>
      </c>
      <c r="Y10" s="75" t="str">
        <f t="shared" si="4"/>
        <v/>
      </c>
      <c r="Z10" s="75" t="str">
        <f t="shared" si="4"/>
        <v/>
      </c>
      <c r="AA10" s="75" t="str">
        <f t="shared" si="4"/>
        <v/>
      </c>
      <c r="AB10" s="75" t="str">
        <f t="shared" si="4"/>
        <v/>
      </c>
      <c r="AC10" s="75" t="str">
        <f t="shared" si="4"/>
        <v/>
      </c>
      <c r="AD10" s="75" t="str">
        <f t="shared" si="4"/>
        <v/>
      </c>
      <c r="AE10" s="75" t="str">
        <f t="shared" si="4"/>
        <v/>
      </c>
      <c r="AF10" s="75" t="str">
        <f t="shared" si="4"/>
        <v/>
      </c>
      <c r="AG10" s="75" t="str">
        <f t="shared" si="4"/>
        <v/>
      </c>
      <c r="AH10" s="75" t="str">
        <f t="shared" si="4"/>
        <v/>
      </c>
      <c r="AI10" s="75" t="str">
        <f t="shared" si="4"/>
        <v/>
      </c>
      <c r="AJ10" s="75" t="str">
        <f t="shared" si="4"/>
        <v/>
      </c>
      <c r="AK10" s="75" t="str">
        <f t="shared" si="4"/>
        <v/>
      </c>
      <c r="AL10" s="75" t="str">
        <f t="shared" si="4"/>
        <v/>
      </c>
      <c r="AM10" s="75" t="str">
        <f t="shared" si="4"/>
        <v/>
      </c>
      <c r="AN10" s="75" t="str">
        <f t="shared" si="4"/>
        <v/>
      </c>
      <c r="AO10" s="75" t="str">
        <f t="shared" si="4"/>
        <v/>
      </c>
      <c r="AP10" s="75" t="str">
        <f t="shared" si="4"/>
        <v/>
      </c>
      <c r="AQ10" s="75" t="str">
        <f t="shared" si="4"/>
        <v/>
      </c>
      <c r="AR10" s="75" t="str">
        <f>IF(AR$3&gt;0,0.065*(AR25/(AR25+AR26))*(-$D$49)*(1.01^AR3)*1000/AR5,"")</f>
        <v/>
      </c>
      <c r="AS10" s="40"/>
    </row>
    <row r="11" spans="1:45" s="3" customFormat="1" x14ac:dyDescent="0.25">
      <c r="A11" s="59"/>
      <c r="B11" s="72" t="s">
        <v>14</v>
      </c>
      <c r="C11" s="72" t="s">
        <v>13</v>
      </c>
      <c r="D11" s="63"/>
      <c r="E11" s="64"/>
      <c r="F11" s="75" t="str">
        <f t="shared" ref="F11:AR11" si="5">IF(F$3&gt;0,1000*(+-F33-F38)*(F6/F8)/F5,"")</f>
        <v/>
      </c>
      <c r="G11" s="75" t="str">
        <f t="shared" si="5"/>
        <v/>
      </c>
      <c r="H11" s="75" t="str">
        <f t="shared" si="5"/>
        <v/>
      </c>
      <c r="I11" s="75" t="str">
        <f t="shared" si="5"/>
        <v/>
      </c>
      <c r="J11" s="75" t="str">
        <f t="shared" si="5"/>
        <v/>
      </c>
      <c r="K11" s="75" t="str">
        <f t="shared" si="5"/>
        <v/>
      </c>
      <c r="L11" s="75" t="str">
        <f t="shared" si="5"/>
        <v/>
      </c>
      <c r="M11" s="75" t="str">
        <f t="shared" si="5"/>
        <v/>
      </c>
      <c r="N11" s="75" t="str">
        <f t="shared" si="5"/>
        <v/>
      </c>
      <c r="O11" s="75" t="str">
        <f t="shared" si="5"/>
        <v/>
      </c>
      <c r="P11" s="75" t="str">
        <f t="shared" si="5"/>
        <v/>
      </c>
      <c r="Q11" s="75" t="str">
        <f t="shared" si="5"/>
        <v/>
      </c>
      <c r="R11" s="75" t="str">
        <f t="shared" si="5"/>
        <v/>
      </c>
      <c r="S11" s="75" t="str">
        <f t="shared" si="5"/>
        <v/>
      </c>
      <c r="T11" s="75" t="str">
        <f t="shared" si="5"/>
        <v/>
      </c>
      <c r="U11" s="75" t="str">
        <f t="shared" si="5"/>
        <v/>
      </c>
      <c r="V11" s="75" t="str">
        <f t="shared" si="5"/>
        <v/>
      </c>
      <c r="W11" s="75" t="str">
        <f t="shared" si="5"/>
        <v/>
      </c>
      <c r="X11" s="75" t="str">
        <f t="shared" si="5"/>
        <v/>
      </c>
      <c r="Y11" s="75" t="str">
        <f t="shared" si="5"/>
        <v/>
      </c>
      <c r="Z11" s="75" t="str">
        <f t="shared" si="5"/>
        <v/>
      </c>
      <c r="AA11" s="75" t="str">
        <f t="shared" si="5"/>
        <v/>
      </c>
      <c r="AB11" s="75" t="str">
        <f t="shared" si="5"/>
        <v/>
      </c>
      <c r="AC11" s="75" t="str">
        <f t="shared" si="5"/>
        <v/>
      </c>
      <c r="AD11" s="75" t="str">
        <f t="shared" si="5"/>
        <v/>
      </c>
      <c r="AE11" s="75" t="str">
        <f t="shared" si="5"/>
        <v/>
      </c>
      <c r="AF11" s="75" t="str">
        <f t="shared" si="5"/>
        <v/>
      </c>
      <c r="AG11" s="75" t="str">
        <f t="shared" si="5"/>
        <v/>
      </c>
      <c r="AH11" s="75" t="str">
        <f t="shared" si="5"/>
        <v/>
      </c>
      <c r="AI11" s="75" t="str">
        <f t="shared" si="5"/>
        <v/>
      </c>
      <c r="AJ11" s="75" t="str">
        <f t="shared" si="5"/>
        <v/>
      </c>
      <c r="AK11" s="75" t="str">
        <f t="shared" si="5"/>
        <v/>
      </c>
      <c r="AL11" s="75" t="str">
        <f t="shared" si="5"/>
        <v/>
      </c>
      <c r="AM11" s="75" t="str">
        <f t="shared" si="5"/>
        <v/>
      </c>
      <c r="AN11" s="75" t="str">
        <f t="shared" si="5"/>
        <v/>
      </c>
      <c r="AO11" s="75" t="str">
        <f t="shared" si="5"/>
        <v/>
      </c>
      <c r="AP11" s="75" t="str">
        <f t="shared" si="5"/>
        <v/>
      </c>
      <c r="AQ11" s="75" t="str">
        <f t="shared" si="5"/>
        <v/>
      </c>
      <c r="AR11" s="75" t="str">
        <f t="shared" si="5"/>
        <v/>
      </c>
      <c r="AS11" s="40"/>
    </row>
    <row r="12" spans="1:45" s="3" customFormat="1" x14ac:dyDescent="0.25">
      <c r="A12" s="59"/>
      <c r="B12" s="72" t="s">
        <v>15</v>
      </c>
      <c r="C12" s="72" t="s">
        <v>13</v>
      </c>
      <c r="D12" s="63"/>
      <c r="E12" s="64"/>
      <c r="F12" s="75" t="str">
        <f t="shared" ref="F12:AR12" si="6">IF(F$3&gt;0,+-(F31+F32)*(F6/F8)/F5*1000,"")</f>
        <v/>
      </c>
      <c r="G12" s="75" t="str">
        <f t="shared" si="6"/>
        <v/>
      </c>
      <c r="H12" s="75" t="str">
        <f t="shared" si="6"/>
        <v/>
      </c>
      <c r="I12" s="75" t="str">
        <f t="shared" si="6"/>
        <v/>
      </c>
      <c r="J12" s="75" t="str">
        <f t="shared" si="6"/>
        <v/>
      </c>
      <c r="K12" s="75" t="str">
        <f t="shared" si="6"/>
        <v/>
      </c>
      <c r="L12" s="75" t="str">
        <f t="shared" si="6"/>
        <v/>
      </c>
      <c r="M12" s="75" t="str">
        <f t="shared" si="6"/>
        <v/>
      </c>
      <c r="N12" s="75" t="str">
        <f t="shared" si="6"/>
        <v/>
      </c>
      <c r="O12" s="75" t="str">
        <f t="shared" si="6"/>
        <v/>
      </c>
      <c r="P12" s="75" t="str">
        <f t="shared" si="6"/>
        <v/>
      </c>
      <c r="Q12" s="75" t="str">
        <f t="shared" si="6"/>
        <v/>
      </c>
      <c r="R12" s="75" t="str">
        <f t="shared" si="6"/>
        <v/>
      </c>
      <c r="S12" s="75" t="str">
        <f t="shared" si="6"/>
        <v/>
      </c>
      <c r="T12" s="75" t="str">
        <f t="shared" si="6"/>
        <v/>
      </c>
      <c r="U12" s="75" t="str">
        <f t="shared" si="6"/>
        <v/>
      </c>
      <c r="V12" s="75" t="str">
        <f t="shared" si="6"/>
        <v/>
      </c>
      <c r="W12" s="75" t="str">
        <f t="shared" si="6"/>
        <v/>
      </c>
      <c r="X12" s="75" t="str">
        <f t="shared" si="6"/>
        <v/>
      </c>
      <c r="Y12" s="75" t="str">
        <f t="shared" si="6"/>
        <v/>
      </c>
      <c r="Z12" s="75" t="str">
        <f t="shared" si="6"/>
        <v/>
      </c>
      <c r="AA12" s="75" t="str">
        <f t="shared" si="6"/>
        <v/>
      </c>
      <c r="AB12" s="75" t="str">
        <f t="shared" si="6"/>
        <v/>
      </c>
      <c r="AC12" s="75" t="str">
        <f t="shared" si="6"/>
        <v/>
      </c>
      <c r="AD12" s="75" t="str">
        <f t="shared" si="6"/>
        <v/>
      </c>
      <c r="AE12" s="75" t="str">
        <f t="shared" si="6"/>
        <v/>
      </c>
      <c r="AF12" s="75" t="str">
        <f t="shared" si="6"/>
        <v/>
      </c>
      <c r="AG12" s="75" t="str">
        <f t="shared" si="6"/>
        <v/>
      </c>
      <c r="AH12" s="75" t="str">
        <f t="shared" si="6"/>
        <v/>
      </c>
      <c r="AI12" s="75" t="str">
        <f t="shared" si="6"/>
        <v/>
      </c>
      <c r="AJ12" s="75" t="str">
        <f t="shared" si="6"/>
        <v/>
      </c>
      <c r="AK12" s="75" t="str">
        <f t="shared" si="6"/>
        <v/>
      </c>
      <c r="AL12" s="75" t="str">
        <f t="shared" si="6"/>
        <v/>
      </c>
      <c r="AM12" s="75" t="str">
        <f t="shared" si="6"/>
        <v/>
      </c>
      <c r="AN12" s="75" t="str">
        <f t="shared" si="6"/>
        <v/>
      </c>
      <c r="AO12" s="75" t="str">
        <f t="shared" si="6"/>
        <v/>
      </c>
      <c r="AP12" s="75" t="str">
        <f t="shared" si="6"/>
        <v/>
      </c>
      <c r="AQ12" s="75" t="str">
        <f t="shared" si="6"/>
        <v/>
      </c>
      <c r="AR12" s="75" t="str">
        <f t="shared" si="6"/>
        <v/>
      </c>
      <c r="AS12" s="40"/>
    </row>
    <row r="13" spans="1:45" s="3" customFormat="1" x14ac:dyDescent="0.25">
      <c r="A13" s="59"/>
      <c r="B13" s="72" t="s">
        <v>16</v>
      </c>
      <c r="C13" s="72" t="s">
        <v>13</v>
      </c>
      <c r="D13" s="63"/>
      <c r="E13" s="64"/>
      <c r="F13" s="75" t="str">
        <f t="shared" ref="F13:J13" si="7">IF(F$3&gt;0,SUM(F10:F12),"")</f>
        <v/>
      </c>
      <c r="G13" s="75" t="str">
        <f t="shared" si="7"/>
        <v/>
      </c>
      <c r="H13" s="75" t="str">
        <f t="shared" si="7"/>
        <v/>
      </c>
      <c r="I13" s="75" t="str">
        <f>IF(I$3&gt;0,SUM(I10:I12),"")</f>
        <v/>
      </c>
      <c r="J13" s="75" t="str">
        <f t="shared" si="7"/>
        <v/>
      </c>
      <c r="K13" s="75" t="str">
        <f>IF(K$3&gt;0,SUM(K10:K12),"")</f>
        <v/>
      </c>
      <c r="L13" s="75" t="str">
        <f t="shared" ref="L13:AR13" si="8">IF(L$3&gt;0,SUM(L10:L12),"")</f>
        <v/>
      </c>
      <c r="M13" s="75" t="str">
        <f t="shared" si="8"/>
        <v/>
      </c>
      <c r="N13" s="75" t="str">
        <f t="shared" si="8"/>
        <v/>
      </c>
      <c r="O13" s="75" t="str">
        <f t="shared" si="8"/>
        <v/>
      </c>
      <c r="P13" s="75" t="str">
        <f t="shared" si="8"/>
        <v/>
      </c>
      <c r="Q13" s="75" t="str">
        <f t="shared" si="8"/>
        <v/>
      </c>
      <c r="R13" s="75" t="str">
        <f t="shared" si="8"/>
        <v/>
      </c>
      <c r="S13" s="75" t="str">
        <f t="shared" si="8"/>
        <v/>
      </c>
      <c r="T13" s="75" t="str">
        <f t="shared" si="8"/>
        <v/>
      </c>
      <c r="U13" s="75" t="str">
        <f t="shared" si="8"/>
        <v/>
      </c>
      <c r="V13" s="75" t="str">
        <f t="shared" si="8"/>
        <v/>
      </c>
      <c r="W13" s="75" t="str">
        <f t="shared" si="8"/>
        <v/>
      </c>
      <c r="X13" s="75" t="str">
        <f t="shared" si="8"/>
        <v/>
      </c>
      <c r="Y13" s="75" t="str">
        <f t="shared" si="8"/>
        <v/>
      </c>
      <c r="Z13" s="75" t="str">
        <f t="shared" si="8"/>
        <v/>
      </c>
      <c r="AA13" s="75" t="str">
        <f t="shared" si="8"/>
        <v/>
      </c>
      <c r="AB13" s="75" t="str">
        <f t="shared" si="8"/>
        <v/>
      </c>
      <c r="AC13" s="75" t="str">
        <f t="shared" si="8"/>
        <v/>
      </c>
      <c r="AD13" s="75" t="str">
        <f t="shared" si="8"/>
        <v/>
      </c>
      <c r="AE13" s="75" t="str">
        <f t="shared" si="8"/>
        <v/>
      </c>
      <c r="AF13" s="75" t="str">
        <f t="shared" si="8"/>
        <v/>
      </c>
      <c r="AG13" s="75" t="str">
        <f t="shared" si="8"/>
        <v/>
      </c>
      <c r="AH13" s="75" t="str">
        <f t="shared" si="8"/>
        <v/>
      </c>
      <c r="AI13" s="75" t="str">
        <f t="shared" si="8"/>
        <v/>
      </c>
      <c r="AJ13" s="75" t="str">
        <f t="shared" si="8"/>
        <v/>
      </c>
      <c r="AK13" s="75" t="str">
        <f t="shared" si="8"/>
        <v/>
      </c>
      <c r="AL13" s="75" t="str">
        <f t="shared" si="8"/>
        <v/>
      </c>
      <c r="AM13" s="75" t="str">
        <f t="shared" si="8"/>
        <v/>
      </c>
      <c r="AN13" s="75" t="str">
        <f t="shared" si="8"/>
        <v/>
      </c>
      <c r="AO13" s="75" t="str">
        <f t="shared" si="8"/>
        <v/>
      </c>
      <c r="AP13" s="75" t="str">
        <f t="shared" si="8"/>
        <v/>
      </c>
      <c r="AQ13" s="75" t="str">
        <f t="shared" si="8"/>
        <v/>
      </c>
      <c r="AR13" s="75" t="str">
        <f t="shared" si="8"/>
        <v/>
      </c>
      <c r="AS13" s="40"/>
    </row>
    <row r="14" spans="1:45" s="10" customFormat="1" x14ac:dyDescent="0.25">
      <c r="B14" s="36"/>
      <c r="C14" s="68"/>
      <c r="G14" s="69"/>
      <c r="H14" s="69"/>
      <c r="I14" s="69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45" s="3" customFormat="1" x14ac:dyDescent="0.25">
      <c r="A15" s="59"/>
      <c r="B15" s="61" t="s">
        <v>17</v>
      </c>
      <c r="C15" s="62" t="s">
        <v>13</v>
      </c>
      <c r="D15" s="63"/>
      <c r="E15" s="64"/>
      <c r="F15" s="5" t="str">
        <f>IF(F$3&gt;0,'Investment Scenario'!E112,"")</f>
        <v/>
      </c>
      <c r="G15" s="5" t="str">
        <f>IF(G$3&gt;0,'Investment Scenario'!F112,"")</f>
        <v/>
      </c>
      <c r="H15" s="5" t="str">
        <f>IF(H$3&gt;0,'Investment Scenario'!G112,"")</f>
        <v/>
      </c>
      <c r="I15" s="5" t="str">
        <f>IF(I$3&gt;0,'Investment Scenario'!H112,"")</f>
        <v/>
      </c>
      <c r="J15" s="5" t="str">
        <f>IF(J$3&gt;0,'Investment Scenario'!I112,"")</f>
        <v/>
      </c>
      <c r="K15" s="5" t="str">
        <f>IF(K$3&gt;0,'Investment Scenario'!J112,"")</f>
        <v/>
      </c>
      <c r="L15" s="5" t="str">
        <f>IF(L$3&gt;0,'Investment Scenario'!K112,"")</f>
        <v/>
      </c>
      <c r="M15" s="5" t="str">
        <f>IF(M$3&gt;0,'Investment Scenario'!L112,"")</f>
        <v/>
      </c>
      <c r="N15" s="5" t="str">
        <f>IF(N$3&gt;0,'Investment Scenario'!M112,"")</f>
        <v/>
      </c>
      <c r="O15" s="5" t="str">
        <f>IF(O$3&gt;0,'Investment Scenario'!N112,"")</f>
        <v/>
      </c>
      <c r="P15" s="5" t="str">
        <f>IF(P$3&gt;0,'Investment Scenario'!O112,"")</f>
        <v/>
      </c>
      <c r="Q15" s="5" t="str">
        <f>IF(Q$3&gt;0,'Investment Scenario'!P112,"")</f>
        <v/>
      </c>
      <c r="R15" s="5" t="str">
        <f>IF(R$3&gt;0,'Investment Scenario'!Q112,"")</f>
        <v/>
      </c>
      <c r="S15" s="5" t="str">
        <f>IF(S$3&gt;0,'Investment Scenario'!R112,"")</f>
        <v/>
      </c>
      <c r="T15" s="5" t="str">
        <f>IF(T$3&gt;0,'Investment Scenario'!S112,"")</f>
        <v/>
      </c>
      <c r="U15" s="5" t="str">
        <f>IF(U$3&gt;0,'Investment Scenario'!T112,"")</f>
        <v/>
      </c>
      <c r="V15" s="5" t="str">
        <f>IF(V$3&gt;0,'Investment Scenario'!U112,"")</f>
        <v/>
      </c>
      <c r="W15" s="5" t="str">
        <f>IF(W$3&gt;0,'Investment Scenario'!V112,"")</f>
        <v/>
      </c>
      <c r="X15" s="5" t="str">
        <f>IF(X$3&gt;0,'Investment Scenario'!W112,"")</f>
        <v/>
      </c>
      <c r="Y15" s="5" t="str">
        <f>IF(Y$3&gt;0,'Investment Scenario'!X112,"")</f>
        <v/>
      </c>
      <c r="Z15" s="5" t="str">
        <f>IF(Z$3&gt;0,'Investment Scenario'!Y112,"")</f>
        <v/>
      </c>
      <c r="AA15" s="5" t="str">
        <f>IF(AA$3&gt;0,'Investment Scenario'!Z112,"")</f>
        <v/>
      </c>
      <c r="AB15" s="5" t="str">
        <f>IF(AB$3&gt;0,'Investment Scenario'!AA112,"")</f>
        <v/>
      </c>
      <c r="AC15" s="5" t="str">
        <f>IF(AC$3&gt;0,'Investment Scenario'!AB112,"")</f>
        <v/>
      </c>
      <c r="AD15" s="5" t="str">
        <f>IF(AD$3&gt;0,'Investment Scenario'!AC112,"")</f>
        <v/>
      </c>
      <c r="AE15" s="5" t="str">
        <f>IF(AE$3&gt;0,'Investment Scenario'!AD112,"")</f>
        <v/>
      </c>
      <c r="AF15" s="5" t="str">
        <f>IF(AF$3&gt;0,'Investment Scenario'!AE112,"")</f>
        <v/>
      </c>
      <c r="AG15" s="5" t="str">
        <f>IF(AG$3&gt;0,'Investment Scenario'!AF112,"")</f>
        <v/>
      </c>
      <c r="AH15" s="5" t="str">
        <f>IF(AH$3&gt;0,'Investment Scenario'!AG112,"")</f>
        <v/>
      </c>
      <c r="AI15" s="5" t="str">
        <f>IF(AI$3&gt;0,'Investment Scenario'!AH112,"")</f>
        <v/>
      </c>
      <c r="AJ15" s="5" t="str">
        <f>IF(AJ$3&gt;0,'Investment Scenario'!AI112,"")</f>
        <v/>
      </c>
      <c r="AK15" s="5" t="str">
        <f>IF(AK$3&gt;0,'Investment Scenario'!AJ112,"")</f>
        <v/>
      </c>
      <c r="AL15" s="5" t="str">
        <f>IF(AL$3&gt;0,'Investment Scenario'!AK112,"")</f>
        <v/>
      </c>
      <c r="AM15" s="5" t="str">
        <f>IF(AM$3&gt;0,'Investment Scenario'!AL112,"")</f>
        <v/>
      </c>
      <c r="AN15" s="5" t="str">
        <f>IF(AN$3&gt;0,'Investment Scenario'!AM112,"")</f>
        <v/>
      </c>
      <c r="AO15" s="5" t="str">
        <f>IF(AO$3&gt;0,'Investment Scenario'!AN112,"")</f>
        <v/>
      </c>
      <c r="AP15" s="5" t="str">
        <f>IF(AP$3&gt;0,'Investment Scenario'!AO112,"")</f>
        <v/>
      </c>
      <c r="AQ15" s="5" t="str">
        <f>IF(AQ$3&gt;0,'Investment Scenario'!AP112,"")</f>
        <v/>
      </c>
      <c r="AR15" s="5" t="str">
        <f>IF(AR$3&gt;0,'Investment Scenario'!AQ112,"")</f>
        <v/>
      </c>
      <c r="AS15" s="40"/>
    </row>
    <row r="16" spans="1:45" s="10" customFormat="1" hidden="1" x14ac:dyDescent="0.25">
      <c r="A16" s="13"/>
      <c r="B16" s="13"/>
      <c r="C16" s="13"/>
      <c r="D16" s="13"/>
      <c r="E16" s="13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pans="1:45" s="76" customFormat="1" hidden="1" x14ac:dyDescent="0.25">
      <c r="A17" s="71"/>
      <c r="B17" s="72" t="s">
        <v>12</v>
      </c>
      <c r="C17" s="73" t="s">
        <v>18</v>
      </c>
      <c r="D17" s="71"/>
      <c r="E17" s="74"/>
      <c r="F17" s="75" t="str">
        <f>IF(F$3&gt;0,IF(F7=0,0,0.065*(F26/(F25+F26))*(-$D$49)*(1.01^F3)/(F7/1000)),"")</f>
        <v/>
      </c>
      <c r="G17" s="75" t="str">
        <f t="shared" ref="G17:AR17" si="9">IF(G$3&gt;0,IF(G7=0,0,0.065*(G26/(G25+G26))*(-$D$49)*(1.01^G3)/(G7/1000)),"")</f>
        <v/>
      </c>
      <c r="H17" s="75" t="str">
        <f t="shared" si="9"/>
        <v/>
      </c>
      <c r="I17" s="75" t="str">
        <f t="shared" si="9"/>
        <v/>
      </c>
      <c r="J17" s="75" t="str">
        <f t="shared" si="9"/>
        <v/>
      </c>
      <c r="K17" s="75" t="str">
        <f t="shared" si="9"/>
        <v/>
      </c>
      <c r="L17" s="75" t="str">
        <f t="shared" si="9"/>
        <v/>
      </c>
      <c r="M17" s="75" t="str">
        <f t="shared" si="9"/>
        <v/>
      </c>
      <c r="N17" s="75" t="str">
        <f t="shared" si="9"/>
        <v/>
      </c>
      <c r="O17" s="75" t="str">
        <f t="shared" si="9"/>
        <v/>
      </c>
      <c r="P17" s="75" t="str">
        <f t="shared" si="9"/>
        <v/>
      </c>
      <c r="Q17" s="75" t="str">
        <f t="shared" si="9"/>
        <v/>
      </c>
      <c r="R17" s="75" t="str">
        <f t="shared" si="9"/>
        <v/>
      </c>
      <c r="S17" s="75" t="str">
        <f t="shared" si="9"/>
        <v/>
      </c>
      <c r="T17" s="75" t="str">
        <f t="shared" si="9"/>
        <v/>
      </c>
      <c r="U17" s="75" t="str">
        <f t="shared" si="9"/>
        <v/>
      </c>
      <c r="V17" s="75" t="str">
        <f t="shared" si="9"/>
        <v/>
      </c>
      <c r="W17" s="75" t="str">
        <f t="shared" si="9"/>
        <v/>
      </c>
      <c r="X17" s="75" t="str">
        <f t="shared" si="9"/>
        <v/>
      </c>
      <c r="Y17" s="75" t="str">
        <f t="shared" si="9"/>
        <v/>
      </c>
      <c r="Z17" s="75" t="str">
        <f t="shared" si="9"/>
        <v/>
      </c>
      <c r="AA17" s="75" t="str">
        <f t="shared" si="9"/>
        <v/>
      </c>
      <c r="AB17" s="75" t="str">
        <f t="shared" si="9"/>
        <v/>
      </c>
      <c r="AC17" s="75" t="str">
        <f t="shared" si="9"/>
        <v/>
      </c>
      <c r="AD17" s="75" t="str">
        <f t="shared" si="9"/>
        <v/>
      </c>
      <c r="AE17" s="75" t="str">
        <f t="shared" si="9"/>
        <v/>
      </c>
      <c r="AF17" s="75" t="str">
        <f t="shared" si="9"/>
        <v/>
      </c>
      <c r="AG17" s="75" t="str">
        <f t="shared" si="9"/>
        <v/>
      </c>
      <c r="AH17" s="75" t="str">
        <f t="shared" si="9"/>
        <v/>
      </c>
      <c r="AI17" s="75" t="str">
        <f t="shared" si="9"/>
        <v/>
      </c>
      <c r="AJ17" s="75" t="str">
        <f t="shared" si="9"/>
        <v/>
      </c>
      <c r="AK17" s="75" t="str">
        <f t="shared" si="9"/>
        <v/>
      </c>
      <c r="AL17" s="75" t="str">
        <f t="shared" si="9"/>
        <v/>
      </c>
      <c r="AM17" s="75" t="str">
        <f t="shared" si="9"/>
        <v/>
      </c>
      <c r="AN17" s="75" t="str">
        <f t="shared" si="9"/>
        <v/>
      </c>
      <c r="AO17" s="75" t="str">
        <f t="shared" si="9"/>
        <v/>
      </c>
      <c r="AP17" s="75" t="str">
        <f t="shared" si="9"/>
        <v/>
      </c>
      <c r="AQ17" s="75" t="str">
        <f t="shared" si="9"/>
        <v/>
      </c>
      <c r="AR17" s="75" t="str">
        <f t="shared" si="9"/>
        <v/>
      </c>
    </row>
    <row r="18" spans="1:45" s="76" customFormat="1" hidden="1" x14ac:dyDescent="0.25">
      <c r="A18" s="71"/>
      <c r="B18" s="72" t="s">
        <v>19</v>
      </c>
      <c r="C18" s="73" t="s">
        <v>18</v>
      </c>
      <c r="D18" s="71"/>
      <c r="E18" s="74"/>
      <c r="F18" s="75" t="str">
        <f t="shared" ref="F18:AR18" si="10">IF(F$3&gt;0,IF(F7=0,0,(+-F33-F38)*(F7/F8)/(F7/1000)),"")</f>
        <v/>
      </c>
      <c r="G18" s="75" t="str">
        <f t="shared" si="10"/>
        <v/>
      </c>
      <c r="H18" s="75" t="str">
        <f t="shared" si="10"/>
        <v/>
      </c>
      <c r="I18" s="75" t="str">
        <f t="shared" si="10"/>
        <v/>
      </c>
      <c r="J18" s="75" t="str">
        <f t="shared" si="10"/>
        <v/>
      </c>
      <c r="K18" s="75" t="str">
        <f t="shared" si="10"/>
        <v/>
      </c>
      <c r="L18" s="75" t="str">
        <f t="shared" si="10"/>
        <v/>
      </c>
      <c r="M18" s="75" t="str">
        <f t="shared" si="10"/>
        <v/>
      </c>
      <c r="N18" s="75" t="str">
        <f t="shared" si="10"/>
        <v/>
      </c>
      <c r="O18" s="75" t="str">
        <f t="shared" si="10"/>
        <v/>
      </c>
      <c r="P18" s="75" t="str">
        <f t="shared" si="10"/>
        <v/>
      </c>
      <c r="Q18" s="75" t="str">
        <f t="shared" si="10"/>
        <v/>
      </c>
      <c r="R18" s="75" t="str">
        <f t="shared" si="10"/>
        <v/>
      </c>
      <c r="S18" s="75" t="str">
        <f t="shared" si="10"/>
        <v/>
      </c>
      <c r="T18" s="75" t="str">
        <f t="shared" si="10"/>
        <v/>
      </c>
      <c r="U18" s="75" t="str">
        <f t="shared" si="10"/>
        <v/>
      </c>
      <c r="V18" s="75" t="str">
        <f t="shared" si="10"/>
        <v/>
      </c>
      <c r="W18" s="75" t="str">
        <f t="shared" si="10"/>
        <v/>
      </c>
      <c r="X18" s="75" t="str">
        <f t="shared" si="10"/>
        <v/>
      </c>
      <c r="Y18" s="75" t="str">
        <f t="shared" si="10"/>
        <v/>
      </c>
      <c r="Z18" s="75" t="str">
        <f t="shared" si="10"/>
        <v/>
      </c>
      <c r="AA18" s="75" t="str">
        <f t="shared" si="10"/>
        <v/>
      </c>
      <c r="AB18" s="75" t="str">
        <f t="shared" si="10"/>
        <v/>
      </c>
      <c r="AC18" s="75" t="str">
        <f t="shared" si="10"/>
        <v/>
      </c>
      <c r="AD18" s="75" t="str">
        <f t="shared" si="10"/>
        <v/>
      </c>
      <c r="AE18" s="75" t="str">
        <f t="shared" si="10"/>
        <v/>
      </c>
      <c r="AF18" s="75" t="str">
        <f t="shared" si="10"/>
        <v/>
      </c>
      <c r="AG18" s="75" t="str">
        <f t="shared" si="10"/>
        <v/>
      </c>
      <c r="AH18" s="75" t="str">
        <f t="shared" si="10"/>
        <v/>
      </c>
      <c r="AI18" s="75" t="str">
        <f t="shared" si="10"/>
        <v/>
      </c>
      <c r="AJ18" s="75" t="str">
        <f t="shared" si="10"/>
        <v/>
      </c>
      <c r="AK18" s="75" t="str">
        <f t="shared" si="10"/>
        <v/>
      </c>
      <c r="AL18" s="75" t="str">
        <f t="shared" si="10"/>
        <v/>
      </c>
      <c r="AM18" s="75" t="str">
        <f t="shared" si="10"/>
        <v/>
      </c>
      <c r="AN18" s="75" t="str">
        <f t="shared" si="10"/>
        <v/>
      </c>
      <c r="AO18" s="75" t="str">
        <f t="shared" si="10"/>
        <v/>
      </c>
      <c r="AP18" s="75" t="str">
        <f t="shared" si="10"/>
        <v/>
      </c>
      <c r="AQ18" s="75" t="str">
        <f t="shared" si="10"/>
        <v/>
      </c>
      <c r="AR18" s="75" t="str">
        <f t="shared" si="10"/>
        <v/>
      </c>
    </row>
    <row r="19" spans="1:45" s="76" customFormat="1" hidden="1" x14ac:dyDescent="0.25">
      <c r="A19" s="71"/>
      <c r="B19" s="72" t="s">
        <v>20</v>
      </c>
      <c r="C19" s="73" t="s">
        <v>18</v>
      </c>
      <c r="D19" s="71"/>
      <c r="E19" s="74"/>
      <c r="F19" s="75" t="str">
        <f t="shared" ref="F19:AR19" si="11">IF(F$3&gt;0,IF(F7=0,0,+-(F31+F32)*(F7/F8)/(F7/1000)),"")</f>
        <v/>
      </c>
      <c r="G19" s="75" t="str">
        <f t="shared" si="11"/>
        <v/>
      </c>
      <c r="H19" s="75" t="str">
        <f t="shared" si="11"/>
        <v/>
      </c>
      <c r="I19" s="75" t="str">
        <f t="shared" si="11"/>
        <v/>
      </c>
      <c r="J19" s="75" t="str">
        <f t="shared" si="11"/>
        <v/>
      </c>
      <c r="K19" s="75" t="str">
        <f t="shared" si="11"/>
        <v/>
      </c>
      <c r="L19" s="75" t="str">
        <f t="shared" si="11"/>
        <v/>
      </c>
      <c r="M19" s="75" t="str">
        <f t="shared" si="11"/>
        <v/>
      </c>
      <c r="N19" s="75" t="str">
        <f t="shared" si="11"/>
        <v/>
      </c>
      <c r="O19" s="75" t="str">
        <f t="shared" si="11"/>
        <v/>
      </c>
      <c r="P19" s="75" t="str">
        <f t="shared" si="11"/>
        <v/>
      </c>
      <c r="Q19" s="75" t="str">
        <f t="shared" si="11"/>
        <v/>
      </c>
      <c r="R19" s="75" t="str">
        <f t="shared" si="11"/>
        <v/>
      </c>
      <c r="S19" s="75" t="str">
        <f t="shared" si="11"/>
        <v/>
      </c>
      <c r="T19" s="75" t="str">
        <f t="shared" si="11"/>
        <v/>
      </c>
      <c r="U19" s="75" t="str">
        <f t="shared" si="11"/>
        <v/>
      </c>
      <c r="V19" s="75" t="str">
        <f t="shared" si="11"/>
        <v/>
      </c>
      <c r="W19" s="75" t="str">
        <f t="shared" si="11"/>
        <v/>
      </c>
      <c r="X19" s="75" t="str">
        <f t="shared" si="11"/>
        <v/>
      </c>
      <c r="Y19" s="75" t="str">
        <f t="shared" si="11"/>
        <v/>
      </c>
      <c r="Z19" s="75" t="str">
        <f t="shared" si="11"/>
        <v/>
      </c>
      <c r="AA19" s="75" t="str">
        <f t="shared" si="11"/>
        <v/>
      </c>
      <c r="AB19" s="75" t="str">
        <f t="shared" si="11"/>
        <v/>
      </c>
      <c r="AC19" s="75" t="str">
        <f t="shared" si="11"/>
        <v/>
      </c>
      <c r="AD19" s="75" t="str">
        <f t="shared" si="11"/>
        <v/>
      </c>
      <c r="AE19" s="75" t="str">
        <f t="shared" si="11"/>
        <v/>
      </c>
      <c r="AF19" s="75" t="str">
        <f t="shared" si="11"/>
        <v/>
      </c>
      <c r="AG19" s="75" t="str">
        <f t="shared" si="11"/>
        <v/>
      </c>
      <c r="AH19" s="75" t="str">
        <f t="shared" si="11"/>
        <v/>
      </c>
      <c r="AI19" s="75" t="str">
        <f t="shared" si="11"/>
        <v/>
      </c>
      <c r="AJ19" s="75" t="str">
        <f t="shared" si="11"/>
        <v/>
      </c>
      <c r="AK19" s="75" t="str">
        <f t="shared" si="11"/>
        <v/>
      </c>
      <c r="AL19" s="75" t="str">
        <f t="shared" si="11"/>
        <v/>
      </c>
      <c r="AM19" s="75" t="str">
        <f t="shared" si="11"/>
        <v/>
      </c>
      <c r="AN19" s="75" t="str">
        <f t="shared" si="11"/>
        <v/>
      </c>
      <c r="AO19" s="75" t="str">
        <f t="shared" si="11"/>
        <v/>
      </c>
      <c r="AP19" s="75" t="str">
        <f t="shared" si="11"/>
        <v/>
      </c>
      <c r="AQ19" s="75" t="str">
        <f t="shared" si="11"/>
        <v/>
      </c>
      <c r="AR19" s="75" t="str">
        <f t="shared" si="11"/>
        <v/>
      </c>
    </row>
    <row r="20" spans="1:45" s="76" customFormat="1" hidden="1" x14ac:dyDescent="0.25">
      <c r="A20" s="71"/>
      <c r="B20" s="77" t="s">
        <v>21</v>
      </c>
      <c r="C20" s="73" t="s">
        <v>18</v>
      </c>
      <c r="D20" s="71"/>
      <c r="E20" s="74"/>
      <c r="F20" s="75" t="str">
        <f t="shared" ref="F20:J20" si="12">IF(F$3&gt;0,SUM(F17:F19),"")</f>
        <v/>
      </c>
      <c r="G20" s="75" t="str">
        <f t="shared" si="12"/>
        <v/>
      </c>
      <c r="H20" s="75" t="str">
        <f t="shared" si="12"/>
        <v/>
      </c>
      <c r="I20" s="75" t="str">
        <f>IF(I$3&gt;0,SUM(I17:I19),"")</f>
        <v/>
      </c>
      <c r="J20" s="75" t="str">
        <f t="shared" si="12"/>
        <v/>
      </c>
      <c r="K20" s="75" t="str">
        <f>IF(K$3&gt;0,SUM(K17:K19),"")</f>
        <v/>
      </c>
      <c r="L20" s="75" t="str">
        <f t="shared" ref="L20:AR20" si="13">IF(L$3&gt;0,SUM(L17:L19),"")</f>
        <v/>
      </c>
      <c r="M20" s="75" t="str">
        <f t="shared" si="13"/>
        <v/>
      </c>
      <c r="N20" s="75" t="str">
        <f t="shared" si="13"/>
        <v/>
      </c>
      <c r="O20" s="75" t="str">
        <f t="shared" si="13"/>
        <v/>
      </c>
      <c r="P20" s="75" t="str">
        <f t="shared" si="13"/>
        <v/>
      </c>
      <c r="Q20" s="75" t="str">
        <f t="shared" si="13"/>
        <v/>
      </c>
      <c r="R20" s="75" t="str">
        <f t="shared" si="13"/>
        <v/>
      </c>
      <c r="S20" s="75" t="str">
        <f t="shared" si="13"/>
        <v/>
      </c>
      <c r="T20" s="75" t="str">
        <f t="shared" si="13"/>
        <v/>
      </c>
      <c r="U20" s="75" t="str">
        <f t="shared" si="13"/>
        <v/>
      </c>
      <c r="V20" s="75" t="str">
        <f t="shared" si="13"/>
        <v/>
      </c>
      <c r="W20" s="75" t="str">
        <f t="shared" si="13"/>
        <v/>
      </c>
      <c r="X20" s="75" t="str">
        <f t="shared" si="13"/>
        <v/>
      </c>
      <c r="Y20" s="75" t="str">
        <f t="shared" si="13"/>
        <v/>
      </c>
      <c r="Z20" s="75" t="str">
        <f t="shared" si="13"/>
        <v/>
      </c>
      <c r="AA20" s="75" t="str">
        <f t="shared" si="13"/>
        <v/>
      </c>
      <c r="AB20" s="75" t="str">
        <f t="shared" si="13"/>
        <v/>
      </c>
      <c r="AC20" s="75" t="str">
        <f t="shared" si="13"/>
        <v/>
      </c>
      <c r="AD20" s="75" t="str">
        <f t="shared" si="13"/>
        <v/>
      </c>
      <c r="AE20" s="75" t="str">
        <f t="shared" si="13"/>
        <v/>
      </c>
      <c r="AF20" s="75" t="str">
        <f t="shared" si="13"/>
        <v/>
      </c>
      <c r="AG20" s="75" t="str">
        <f t="shared" si="13"/>
        <v/>
      </c>
      <c r="AH20" s="75" t="str">
        <f t="shared" si="13"/>
        <v/>
      </c>
      <c r="AI20" s="75" t="str">
        <f t="shared" si="13"/>
        <v/>
      </c>
      <c r="AJ20" s="75" t="str">
        <f t="shared" si="13"/>
        <v/>
      </c>
      <c r="AK20" s="75" t="str">
        <f t="shared" si="13"/>
        <v/>
      </c>
      <c r="AL20" s="75" t="str">
        <f t="shared" si="13"/>
        <v/>
      </c>
      <c r="AM20" s="75" t="str">
        <f t="shared" si="13"/>
        <v/>
      </c>
      <c r="AN20" s="75" t="str">
        <f t="shared" si="13"/>
        <v/>
      </c>
      <c r="AO20" s="75" t="str">
        <f t="shared" si="13"/>
        <v/>
      </c>
      <c r="AP20" s="75" t="str">
        <f t="shared" si="13"/>
        <v/>
      </c>
      <c r="AQ20" s="75" t="str">
        <f t="shared" si="13"/>
        <v/>
      </c>
      <c r="AR20" s="75" t="str">
        <f t="shared" si="13"/>
        <v/>
      </c>
    </row>
    <row r="21" spans="1:45" s="10" customFormat="1" hidden="1" x14ac:dyDescent="0.25">
      <c r="B21" s="35"/>
      <c r="C21" s="68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45" s="3" customFormat="1" hidden="1" x14ac:dyDescent="0.25">
      <c r="B22" s="78" t="s">
        <v>22</v>
      </c>
      <c r="C22" s="65" t="s">
        <v>18</v>
      </c>
      <c r="D22" s="66"/>
      <c r="E22" s="67"/>
      <c r="F22" s="4" t="str">
        <f>IF(F$3&gt;0,'Investment Scenario'!E114,"")</f>
        <v/>
      </c>
      <c r="G22" s="4" t="str">
        <f>IF(G$3&gt;0,'Investment Scenario'!F114,"")</f>
        <v/>
      </c>
      <c r="H22" s="4" t="str">
        <f>IF(H$3&gt;0,'Investment Scenario'!G114,"")</f>
        <v/>
      </c>
      <c r="I22" s="4" t="str">
        <f>IF(I$3&gt;0,'Investment Scenario'!H114,"")</f>
        <v/>
      </c>
      <c r="J22" s="4" t="str">
        <f>IF(J$3&gt;0,'Investment Scenario'!I114,"")</f>
        <v/>
      </c>
      <c r="K22" s="4" t="str">
        <f>IF(K$3&gt;0,'Investment Scenario'!J114,"")</f>
        <v/>
      </c>
      <c r="L22" s="4" t="str">
        <f>IF(L$3&gt;0,'Investment Scenario'!K114,"")</f>
        <v/>
      </c>
      <c r="M22" s="4" t="str">
        <f>IF(M$3&gt;0,'Investment Scenario'!L114,"")</f>
        <v/>
      </c>
      <c r="N22" s="4" t="str">
        <f>IF(N$3&gt;0,'Investment Scenario'!M114,"")</f>
        <v/>
      </c>
      <c r="O22" s="4" t="str">
        <f>IF(O$3&gt;0,'Investment Scenario'!N114,"")</f>
        <v/>
      </c>
      <c r="P22" s="4" t="str">
        <f>IF(P$3&gt;0,'Investment Scenario'!O114,"")</f>
        <v/>
      </c>
      <c r="Q22" s="4" t="str">
        <f>IF(Q$3&gt;0,'Investment Scenario'!P114,"")</f>
        <v/>
      </c>
      <c r="R22" s="4" t="str">
        <f>IF(R$3&gt;0,'Investment Scenario'!Q114,"")</f>
        <v/>
      </c>
      <c r="S22" s="4" t="str">
        <f>IF(S$3&gt;0,'Investment Scenario'!R114,"")</f>
        <v/>
      </c>
      <c r="T22" s="4" t="str">
        <f>IF(T$3&gt;0,'Investment Scenario'!S114,"")</f>
        <v/>
      </c>
      <c r="U22" s="4" t="str">
        <f>IF(U$3&gt;0,'Investment Scenario'!T114,"")</f>
        <v/>
      </c>
      <c r="V22" s="4" t="str">
        <f>IF(V$3&gt;0,'Investment Scenario'!U114,"")</f>
        <v/>
      </c>
      <c r="W22" s="4" t="str">
        <f>IF(W$3&gt;0,'Investment Scenario'!V114,"")</f>
        <v/>
      </c>
      <c r="X22" s="4" t="str">
        <f>IF(X$3&gt;0,'Investment Scenario'!W114,"")</f>
        <v/>
      </c>
      <c r="Y22" s="4" t="str">
        <f>IF(Y$3&gt;0,'Investment Scenario'!X114,"")</f>
        <v/>
      </c>
      <c r="Z22" s="4" t="str">
        <f>IF(Z$3&gt;0,'Investment Scenario'!Y114,"")</f>
        <v/>
      </c>
      <c r="AA22" s="4" t="str">
        <f>IF(AA$3&gt;0,'Investment Scenario'!Z114,"")</f>
        <v/>
      </c>
      <c r="AB22" s="4" t="str">
        <f>IF(AB$3&gt;0,'Investment Scenario'!AA114,"")</f>
        <v/>
      </c>
      <c r="AC22" s="4" t="str">
        <f>IF(AC$3&gt;0,'Investment Scenario'!AB114,"")</f>
        <v/>
      </c>
      <c r="AD22" s="4" t="str">
        <f>IF(AD$3&gt;0,'Investment Scenario'!AC114,"")</f>
        <v/>
      </c>
      <c r="AE22" s="4" t="str">
        <f>IF(AE$3&gt;0,'Investment Scenario'!AD114,"")</f>
        <v/>
      </c>
      <c r="AF22" s="4" t="str">
        <f>IF(AF$3&gt;0,'Investment Scenario'!AE114,"")</f>
        <v/>
      </c>
      <c r="AG22" s="4" t="str">
        <f>IF(AG$3&gt;0,'Investment Scenario'!AF114,"")</f>
        <v/>
      </c>
      <c r="AH22" s="4" t="str">
        <f>IF(AH$3&gt;0,'Investment Scenario'!AG114,"")</f>
        <v/>
      </c>
      <c r="AI22" s="4" t="str">
        <f>IF(AI$3&gt;0,'Investment Scenario'!AH114,"")</f>
        <v/>
      </c>
      <c r="AJ22" s="4" t="str">
        <f>IF(AJ$3&gt;0,'Investment Scenario'!AI114,"")</f>
        <v/>
      </c>
      <c r="AK22" s="4" t="str">
        <f>IF(AK$3&gt;0,'Investment Scenario'!AJ114,"")</f>
        <v/>
      </c>
      <c r="AL22" s="4" t="str">
        <f>IF(AL$3&gt;0,'Investment Scenario'!AK114,"")</f>
        <v/>
      </c>
      <c r="AM22" s="4" t="str">
        <f>IF(AM$3&gt;0,'Investment Scenario'!AL114,"")</f>
        <v/>
      </c>
      <c r="AN22" s="4" t="str">
        <f>IF(AN$3&gt;0,'Investment Scenario'!AM114,"")</f>
        <v/>
      </c>
      <c r="AO22" s="4" t="str">
        <f>IF(AO$3&gt;0,'Investment Scenario'!AN114,"")</f>
        <v/>
      </c>
      <c r="AP22" s="4" t="str">
        <f>IF(AP$3&gt;0,'Investment Scenario'!AO114,"")</f>
        <v/>
      </c>
      <c r="AQ22" s="4" t="str">
        <f>IF(AQ$3&gt;0,'Investment Scenario'!AP114,"")</f>
        <v/>
      </c>
      <c r="AR22" s="4" t="str">
        <f>IF(AR$3&gt;0,'Investment Scenario'!AQ114,"")</f>
        <v/>
      </c>
    </row>
    <row r="23" spans="1:45" s="10" customFormat="1" x14ac:dyDescent="0.25">
      <c r="L23" s="30"/>
    </row>
    <row r="24" spans="1:45" s="10" customFormat="1" x14ac:dyDescent="0.25">
      <c r="A24" s="18" t="s">
        <v>23</v>
      </c>
      <c r="C24" s="68"/>
      <c r="D24" s="79"/>
      <c r="E24" s="7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45" s="3" customFormat="1" x14ac:dyDescent="0.25">
      <c r="A25" s="59"/>
      <c r="B25" s="61" t="s">
        <v>24</v>
      </c>
      <c r="C25" s="62" t="s">
        <v>25</v>
      </c>
      <c r="D25" s="63"/>
      <c r="E25" s="64"/>
      <c r="F25" s="5" t="str">
        <f t="shared" ref="F25:AR25" si="14">IF(F$3&gt;0,F15*F5/1000,"")</f>
        <v/>
      </c>
      <c r="G25" s="5" t="str">
        <f t="shared" si="14"/>
        <v/>
      </c>
      <c r="H25" s="5" t="str">
        <f t="shared" si="14"/>
        <v/>
      </c>
      <c r="I25" s="5" t="str">
        <f t="shared" si="14"/>
        <v/>
      </c>
      <c r="J25" s="5" t="str">
        <f t="shared" si="14"/>
        <v/>
      </c>
      <c r="K25" s="5" t="str">
        <f t="shared" si="14"/>
        <v/>
      </c>
      <c r="L25" s="5" t="str">
        <f t="shared" si="14"/>
        <v/>
      </c>
      <c r="M25" s="5" t="str">
        <f t="shared" si="14"/>
        <v/>
      </c>
      <c r="N25" s="5" t="str">
        <f t="shared" si="14"/>
        <v/>
      </c>
      <c r="O25" s="5" t="str">
        <f t="shared" si="14"/>
        <v/>
      </c>
      <c r="P25" s="5" t="str">
        <f t="shared" si="14"/>
        <v/>
      </c>
      <c r="Q25" s="5" t="str">
        <f t="shared" si="14"/>
        <v/>
      </c>
      <c r="R25" s="5" t="str">
        <f t="shared" si="14"/>
        <v/>
      </c>
      <c r="S25" s="5" t="str">
        <f t="shared" si="14"/>
        <v/>
      </c>
      <c r="T25" s="5" t="str">
        <f t="shared" si="14"/>
        <v/>
      </c>
      <c r="U25" s="5" t="str">
        <f t="shared" si="14"/>
        <v/>
      </c>
      <c r="V25" s="5" t="str">
        <f t="shared" si="14"/>
        <v/>
      </c>
      <c r="W25" s="5" t="str">
        <f t="shared" si="14"/>
        <v/>
      </c>
      <c r="X25" s="5" t="str">
        <f t="shared" si="14"/>
        <v/>
      </c>
      <c r="Y25" s="5" t="str">
        <f t="shared" si="14"/>
        <v/>
      </c>
      <c r="Z25" s="5" t="str">
        <f t="shared" si="14"/>
        <v/>
      </c>
      <c r="AA25" s="5" t="str">
        <f t="shared" si="14"/>
        <v/>
      </c>
      <c r="AB25" s="5" t="str">
        <f t="shared" si="14"/>
        <v/>
      </c>
      <c r="AC25" s="5" t="str">
        <f t="shared" si="14"/>
        <v/>
      </c>
      <c r="AD25" s="5" t="str">
        <f t="shared" si="14"/>
        <v/>
      </c>
      <c r="AE25" s="5" t="str">
        <f t="shared" si="14"/>
        <v/>
      </c>
      <c r="AF25" s="5" t="str">
        <f t="shared" si="14"/>
        <v/>
      </c>
      <c r="AG25" s="5" t="str">
        <f t="shared" si="14"/>
        <v/>
      </c>
      <c r="AH25" s="5" t="str">
        <f t="shared" si="14"/>
        <v/>
      </c>
      <c r="AI25" s="5" t="str">
        <f t="shared" si="14"/>
        <v/>
      </c>
      <c r="AJ25" s="5" t="str">
        <f t="shared" si="14"/>
        <v/>
      </c>
      <c r="AK25" s="5" t="str">
        <f t="shared" si="14"/>
        <v/>
      </c>
      <c r="AL25" s="5" t="str">
        <f t="shared" si="14"/>
        <v/>
      </c>
      <c r="AM25" s="5" t="str">
        <f t="shared" si="14"/>
        <v/>
      </c>
      <c r="AN25" s="5" t="str">
        <f t="shared" si="14"/>
        <v/>
      </c>
      <c r="AO25" s="5" t="str">
        <f t="shared" si="14"/>
        <v/>
      </c>
      <c r="AP25" s="5" t="str">
        <f t="shared" si="14"/>
        <v/>
      </c>
      <c r="AQ25" s="5" t="str">
        <f t="shared" si="14"/>
        <v/>
      </c>
      <c r="AR25" s="5" t="str">
        <f t="shared" si="14"/>
        <v/>
      </c>
      <c r="AS25" s="40"/>
    </row>
    <row r="26" spans="1:45" s="3" customFormat="1" x14ac:dyDescent="0.25">
      <c r="A26" s="59"/>
      <c r="B26" s="61" t="s">
        <v>26</v>
      </c>
      <c r="C26" s="62" t="s">
        <v>25</v>
      </c>
      <c r="D26" s="63"/>
      <c r="E26" s="64"/>
      <c r="F26" s="5" t="str">
        <f t="shared" ref="F26:AR26" si="15">IF(F$3&gt;0,F7*F22/1000,"")</f>
        <v/>
      </c>
      <c r="G26" s="5" t="str">
        <f t="shared" si="15"/>
        <v/>
      </c>
      <c r="H26" s="5" t="str">
        <f t="shared" si="15"/>
        <v/>
      </c>
      <c r="I26" s="5" t="str">
        <f t="shared" si="15"/>
        <v/>
      </c>
      <c r="J26" s="5" t="str">
        <f t="shared" si="15"/>
        <v/>
      </c>
      <c r="K26" s="5" t="str">
        <f t="shared" si="15"/>
        <v/>
      </c>
      <c r="L26" s="5" t="str">
        <f t="shared" si="15"/>
        <v/>
      </c>
      <c r="M26" s="5" t="str">
        <f t="shared" si="15"/>
        <v/>
      </c>
      <c r="N26" s="5" t="str">
        <f t="shared" si="15"/>
        <v/>
      </c>
      <c r="O26" s="5" t="str">
        <f t="shared" si="15"/>
        <v/>
      </c>
      <c r="P26" s="5" t="str">
        <f t="shared" si="15"/>
        <v/>
      </c>
      <c r="Q26" s="5" t="str">
        <f t="shared" si="15"/>
        <v/>
      </c>
      <c r="R26" s="5" t="str">
        <f t="shared" si="15"/>
        <v/>
      </c>
      <c r="S26" s="5" t="str">
        <f t="shared" si="15"/>
        <v/>
      </c>
      <c r="T26" s="5" t="str">
        <f t="shared" si="15"/>
        <v/>
      </c>
      <c r="U26" s="5" t="str">
        <f t="shared" si="15"/>
        <v/>
      </c>
      <c r="V26" s="5" t="str">
        <f t="shared" si="15"/>
        <v/>
      </c>
      <c r="W26" s="5" t="str">
        <f t="shared" si="15"/>
        <v/>
      </c>
      <c r="X26" s="5" t="str">
        <f t="shared" si="15"/>
        <v/>
      </c>
      <c r="Y26" s="5" t="str">
        <f t="shared" si="15"/>
        <v/>
      </c>
      <c r="Z26" s="5" t="str">
        <f t="shared" si="15"/>
        <v/>
      </c>
      <c r="AA26" s="5" t="str">
        <f t="shared" si="15"/>
        <v/>
      </c>
      <c r="AB26" s="5" t="str">
        <f t="shared" si="15"/>
        <v/>
      </c>
      <c r="AC26" s="5" t="str">
        <f t="shared" si="15"/>
        <v/>
      </c>
      <c r="AD26" s="5" t="str">
        <f t="shared" si="15"/>
        <v/>
      </c>
      <c r="AE26" s="5" t="str">
        <f t="shared" si="15"/>
        <v/>
      </c>
      <c r="AF26" s="5" t="str">
        <f t="shared" si="15"/>
        <v/>
      </c>
      <c r="AG26" s="5" t="str">
        <f t="shared" si="15"/>
        <v/>
      </c>
      <c r="AH26" s="5" t="str">
        <f t="shared" si="15"/>
        <v/>
      </c>
      <c r="AI26" s="5" t="str">
        <f t="shared" si="15"/>
        <v/>
      </c>
      <c r="AJ26" s="5" t="str">
        <f t="shared" si="15"/>
        <v/>
      </c>
      <c r="AK26" s="5" t="str">
        <f t="shared" si="15"/>
        <v/>
      </c>
      <c r="AL26" s="5" t="str">
        <f t="shared" si="15"/>
        <v/>
      </c>
      <c r="AM26" s="5" t="str">
        <f t="shared" si="15"/>
        <v/>
      </c>
      <c r="AN26" s="5" t="str">
        <f t="shared" si="15"/>
        <v/>
      </c>
      <c r="AO26" s="5" t="str">
        <f t="shared" si="15"/>
        <v/>
      </c>
      <c r="AP26" s="5" t="str">
        <f t="shared" si="15"/>
        <v/>
      </c>
      <c r="AQ26" s="5" t="str">
        <f t="shared" si="15"/>
        <v/>
      </c>
      <c r="AR26" s="5" t="str">
        <f t="shared" si="15"/>
        <v/>
      </c>
      <c r="AS26" s="40"/>
    </row>
    <row r="27" spans="1:45" s="3" customFormat="1" x14ac:dyDescent="0.25">
      <c r="B27" s="78" t="s">
        <v>27</v>
      </c>
      <c r="C27" s="65" t="s">
        <v>25</v>
      </c>
      <c r="D27" s="66"/>
      <c r="E27" s="67"/>
      <c r="F27" s="80" t="str">
        <f>IF(F$3&gt;0,'Investment Scenario'!E129/1000000,"")</f>
        <v/>
      </c>
      <c r="G27" s="80" t="str">
        <f>IF(G$3&gt;0,'Investment Scenario'!F129/1000000,"")</f>
        <v/>
      </c>
      <c r="H27" s="80" t="str">
        <f>IF(H$3&gt;0,'Investment Scenario'!G129/1000000,"")</f>
        <v/>
      </c>
      <c r="I27" s="80" t="str">
        <f>IF(I$3&gt;0,'Investment Scenario'!H129/1000000,"")</f>
        <v/>
      </c>
      <c r="J27" s="80" t="str">
        <f>IF(J$3&gt;0,'Investment Scenario'!I129/1000000,"")</f>
        <v/>
      </c>
      <c r="K27" s="80" t="str">
        <f>IF(K$3&gt;0,'Investment Scenario'!J129/1000000,"")</f>
        <v/>
      </c>
      <c r="L27" s="80" t="str">
        <f>IF(L$3&gt;0,'Investment Scenario'!K129/1000000,"")</f>
        <v/>
      </c>
      <c r="M27" s="80" t="str">
        <f>IF(M$3&gt;0,'Investment Scenario'!L129/1000000,"")</f>
        <v/>
      </c>
      <c r="N27" s="80" t="str">
        <f>IF(N$3&gt;0,'Investment Scenario'!M129/1000000,"")</f>
        <v/>
      </c>
      <c r="O27" s="80" t="str">
        <f>IF(O$3&gt;0,'Investment Scenario'!N129/1000000,"")</f>
        <v/>
      </c>
      <c r="P27" s="80" t="str">
        <f>IF(P$3&gt;0,'Investment Scenario'!O129/1000000,"")</f>
        <v/>
      </c>
      <c r="Q27" s="80" t="str">
        <f>IF(Q$3&gt;0,'Investment Scenario'!P129/1000000,"")</f>
        <v/>
      </c>
      <c r="R27" s="80" t="str">
        <f>IF(R$3&gt;0,'Investment Scenario'!Q129/1000000,"")</f>
        <v/>
      </c>
      <c r="S27" s="80" t="str">
        <f>IF(S$3&gt;0,'Investment Scenario'!R129/1000000,"")</f>
        <v/>
      </c>
      <c r="T27" s="80" t="str">
        <f>IF(T$3&gt;0,'Investment Scenario'!S129/1000000,"")</f>
        <v/>
      </c>
      <c r="U27" s="80" t="str">
        <f>IF(U$3&gt;0,'Investment Scenario'!T129/1000000,"")</f>
        <v/>
      </c>
      <c r="V27" s="80" t="str">
        <f>IF(V$3&gt;0,'Investment Scenario'!U129/1000000,"")</f>
        <v/>
      </c>
      <c r="W27" s="80" t="str">
        <f>IF(W$3&gt;0,'Investment Scenario'!V129/1000000,"")</f>
        <v/>
      </c>
      <c r="X27" s="80" t="str">
        <f>IF(X$3&gt;0,'Investment Scenario'!W129/1000000,"")</f>
        <v/>
      </c>
      <c r="Y27" s="80" t="str">
        <f>IF(Y$3&gt;0,'Investment Scenario'!X129/1000000,"")</f>
        <v/>
      </c>
      <c r="Z27" s="80" t="str">
        <f>IF(Z$3&gt;0,'Investment Scenario'!Y129/1000000,"")</f>
        <v/>
      </c>
      <c r="AA27" s="80" t="str">
        <f>IF(AA$3&gt;0,'Investment Scenario'!Z129/1000000,"")</f>
        <v/>
      </c>
      <c r="AB27" s="80" t="str">
        <f>IF(AB$3&gt;0,'Investment Scenario'!AA129/1000000,"")</f>
        <v/>
      </c>
      <c r="AC27" s="80" t="str">
        <f>IF(AC$3&gt;0,'Investment Scenario'!AB129/1000000,"")</f>
        <v/>
      </c>
      <c r="AD27" s="80" t="str">
        <f>IF(AD$3&gt;0,'Investment Scenario'!AC129/1000000,"")</f>
        <v/>
      </c>
      <c r="AE27" s="80" t="str">
        <f>IF(AE$3&gt;0,'Investment Scenario'!AD129/1000000,"")</f>
        <v/>
      </c>
      <c r="AF27" s="80" t="str">
        <f>IF(AF$3&gt;0,'Investment Scenario'!AE129/1000000,"")</f>
        <v/>
      </c>
      <c r="AG27" s="80" t="str">
        <f>IF(AG$3&gt;0,'Investment Scenario'!AF129/1000000,"")</f>
        <v/>
      </c>
      <c r="AH27" s="80" t="str">
        <f>IF(AH$3&gt;0,'Investment Scenario'!AG129/1000000,"")</f>
        <v/>
      </c>
      <c r="AI27" s="80" t="str">
        <f>IF(AI$3&gt;0,'Investment Scenario'!AH129/1000000,"")</f>
        <v/>
      </c>
      <c r="AJ27" s="80" t="str">
        <f>IF(AJ$3&gt;0,'Investment Scenario'!AI129/1000000,"")</f>
        <v/>
      </c>
      <c r="AK27" s="80" t="str">
        <f>IF(AK$3&gt;0,'Investment Scenario'!AJ129/1000000,"")</f>
        <v/>
      </c>
      <c r="AL27" s="80" t="str">
        <f>IF(AL$3&gt;0,'Investment Scenario'!AK129/1000000,"")</f>
        <v/>
      </c>
      <c r="AM27" s="80" t="str">
        <f>IF(AM$3&gt;0,'Investment Scenario'!AL129/1000000,"")</f>
        <v/>
      </c>
      <c r="AN27" s="80" t="str">
        <f>IF(AN$3&gt;0,'Investment Scenario'!AM129/1000000,"")</f>
        <v/>
      </c>
      <c r="AO27" s="80" t="str">
        <f>IF(AO$3&gt;0,'Investment Scenario'!AN129/1000000,"")</f>
        <v/>
      </c>
      <c r="AP27" s="80" t="str">
        <f>IF(AP$3&gt;0,'Investment Scenario'!AO129/1000000,"")</f>
        <v/>
      </c>
      <c r="AQ27" s="80" t="str">
        <f>IF(AQ$3&gt;0,'Investment Scenario'!AP129/1000000,"")</f>
        <v/>
      </c>
      <c r="AR27" s="80" t="str">
        <f>IF(AR$3&gt;0,'Investment Scenario'!AQ129/1000000,"")</f>
        <v/>
      </c>
    </row>
    <row r="28" spans="1:45" s="3" customFormat="1" x14ac:dyDescent="0.25">
      <c r="A28" s="59"/>
      <c r="B28" s="81" t="s">
        <v>28</v>
      </c>
      <c r="C28" s="82" t="s">
        <v>25</v>
      </c>
      <c r="D28" s="83"/>
      <c r="E28" s="84"/>
      <c r="F28" s="85" t="str">
        <f t="shared" ref="F28:J28" si="16">IF(F$3&gt;0,SUM(F25:F27),"")</f>
        <v/>
      </c>
      <c r="G28" s="85" t="str">
        <f t="shared" si="16"/>
        <v/>
      </c>
      <c r="H28" s="85" t="str">
        <f t="shared" si="16"/>
        <v/>
      </c>
      <c r="I28" s="85" t="str">
        <f>IF(I$3&gt;0,SUM(I25:I27),"")</f>
        <v/>
      </c>
      <c r="J28" s="85" t="str">
        <f t="shared" si="16"/>
        <v/>
      </c>
      <c r="K28" s="85" t="str">
        <f>IF(K$3&gt;0,SUM(K25:K27),"")</f>
        <v/>
      </c>
      <c r="L28" s="85" t="str">
        <f t="shared" ref="L28:AR28" si="17">IF(L$3&gt;0,SUM(L25:L27),"")</f>
        <v/>
      </c>
      <c r="M28" s="85" t="str">
        <f t="shared" si="17"/>
        <v/>
      </c>
      <c r="N28" s="85" t="str">
        <f t="shared" si="17"/>
        <v/>
      </c>
      <c r="O28" s="85" t="str">
        <f t="shared" si="17"/>
        <v/>
      </c>
      <c r="P28" s="85" t="str">
        <f t="shared" si="17"/>
        <v/>
      </c>
      <c r="Q28" s="85" t="str">
        <f t="shared" si="17"/>
        <v/>
      </c>
      <c r="R28" s="85" t="str">
        <f t="shared" si="17"/>
        <v/>
      </c>
      <c r="S28" s="85" t="str">
        <f t="shared" si="17"/>
        <v/>
      </c>
      <c r="T28" s="85" t="str">
        <f t="shared" si="17"/>
        <v/>
      </c>
      <c r="U28" s="85" t="str">
        <f t="shared" si="17"/>
        <v/>
      </c>
      <c r="V28" s="85" t="str">
        <f t="shared" si="17"/>
        <v/>
      </c>
      <c r="W28" s="85" t="str">
        <f t="shared" si="17"/>
        <v/>
      </c>
      <c r="X28" s="85" t="str">
        <f t="shared" si="17"/>
        <v/>
      </c>
      <c r="Y28" s="85" t="str">
        <f t="shared" si="17"/>
        <v/>
      </c>
      <c r="Z28" s="85" t="str">
        <f t="shared" si="17"/>
        <v/>
      </c>
      <c r="AA28" s="85" t="str">
        <f t="shared" si="17"/>
        <v/>
      </c>
      <c r="AB28" s="85" t="str">
        <f t="shared" si="17"/>
        <v/>
      </c>
      <c r="AC28" s="85" t="str">
        <f t="shared" si="17"/>
        <v/>
      </c>
      <c r="AD28" s="85" t="str">
        <f t="shared" si="17"/>
        <v/>
      </c>
      <c r="AE28" s="85" t="str">
        <f t="shared" si="17"/>
        <v/>
      </c>
      <c r="AF28" s="85" t="str">
        <f t="shared" si="17"/>
        <v/>
      </c>
      <c r="AG28" s="85" t="str">
        <f t="shared" si="17"/>
        <v/>
      </c>
      <c r="AH28" s="85" t="str">
        <f t="shared" si="17"/>
        <v/>
      </c>
      <c r="AI28" s="85" t="str">
        <f t="shared" si="17"/>
        <v/>
      </c>
      <c r="AJ28" s="85" t="str">
        <f t="shared" si="17"/>
        <v/>
      </c>
      <c r="AK28" s="85" t="str">
        <f t="shared" si="17"/>
        <v/>
      </c>
      <c r="AL28" s="85" t="str">
        <f t="shared" si="17"/>
        <v/>
      </c>
      <c r="AM28" s="85" t="str">
        <f t="shared" si="17"/>
        <v/>
      </c>
      <c r="AN28" s="85" t="str">
        <f t="shared" si="17"/>
        <v/>
      </c>
      <c r="AO28" s="85" t="str">
        <f t="shared" si="17"/>
        <v/>
      </c>
      <c r="AP28" s="85" t="str">
        <f t="shared" si="17"/>
        <v/>
      </c>
      <c r="AQ28" s="85" t="str">
        <f t="shared" si="17"/>
        <v/>
      </c>
      <c r="AR28" s="85" t="str">
        <f t="shared" si="17"/>
        <v/>
      </c>
      <c r="AS28" s="40"/>
    </row>
    <row r="29" spans="1:45" s="10" customFormat="1" x14ac:dyDescent="0.25">
      <c r="C29" s="68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45" s="10" customFormat="1" x14ac:dyDescent="0.25">
      <c r="A30" s="18" t="s">
        <v>29</v>
      </c>
      <c r="C30" s="68"/>
      <c r="F30" s="30"/>
      <c r="G30" s="86"/>
      <c r="H30" s="87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45" s="3" customFormat="1" x14ac:dyDescent="0.25">
      <c r="B31" s="78" t="s">
        <v>30</v>
      </c>
      <c r="C31" s="65" t="s">
        <v>25</v>
      </c>
      <c r="D31" s="66"/>
      <c r="E31" s="67"/>
      <c r="F31" s="80" t="str">
        <f>IF(F$3&gt;0,-'Investment Scenario'!E91/1000000,"")</f>
        <v/>
      </c>
      <c r="G31" s="80" t="str">
        <f>IF(G$3&gt;0,-'Investment Scenario'!F91/1000000,"")</f>
        <v/>
      </c>
      <c r="H31" s="80" t="str">
        <f>IF(H$3&gt;0,-'Investment Scenario'!G91/1000000,"")</f>
        <v/>
      </c>
      <c r="I31" s="80" t="str">
        <f>IF(I$3&gt;0,-'Investment Scenario'!H91/1000000,"")</f>
        <v/>
      </c>
      <c r="J31" s="80" t="str">
        <f>IF(J$3&gt;0,-'Investment Scenario'!I91/1000000,"")</f>
        <v/>
      </c>
      <c r="K31" s="80" t="str">
        <f>IF(K$3&gt;0,-'Investment Scenario'!J91/1000000,"")</f>
        <v/>
      </c>
      <c r="L31" s="80" t="str">
        <f>IF(L$3&gt;0,-'Investment Scenario'!K91/1000000,"")</f>
        <v/>
      </c>
      <c r="M31" s="80" t="str">
        <f>IF(M$3&gt;0,-'Investment Scenario'!L91/1000000,"")</f>
        <v/>
      </c>
      <c r="N31" s="80" t="str">
        <f>IF(N$3&gt;0,-'Investment Scenario'!M91/1000000,"")</f>
        <v/>
      </c>
      <c r="O31" s="80" t="str">
        <f>IF(O$3&gt;0,-'Investment Scenario'!N91/1000000,"")</f>
        <v/>
      </c>
      <c r="P31" s="80" t="str">
        <f>IF(P$3&gt;0,-'Investment Scenario'!O91/1000000,"")</f>
        <v/>
      </c>
      <c r="Q31" s="80" t="str">
        <f>IF(Q$3&gt;0,-'Investment Scenario'!P91/1000000,"")</f>
        <v/>
      </c>
      <c r="R31" s="80" t="str">
        <f>IF(R$3&gt;0,-'Investment Scenario'!Q91/1000000,"")</f>
        <v/>
      </c>
      <c r="S31" s="80" t="str">
        <f>IF(S$3&gt;0,-'Investment Scenario'!R91/1000000,"")</f>
        <v/>
      </c>
      <c r="T31" s="80" t="str">
        <f>IF(T$3&gt;0,-'Investment Scenario'!S91/1000000,"")</f>
        <v/>
      </c>
      <c r="U31" s="80" t="str">
        <f>IF(U$3&gt;0,-'Investment Scenario'!T91/1000000,"")</f>
        <v/>
      </c>
      <c r="V31" s="80" t="str">
        <f>IF(V$3&gt;0,-'Investment Scenario'!U91/1000000,"")</f>
        <v/>
      </c>
      <c r="W31" s="80" t="str">
        <f>IF(W$3&gt;0,-'Investment Scenario'!V91/1000000,"")</f>
        <v/>
      </c>
      <c r="X31" s="80" t="str">
        <f>IF(X$3&gt;0,-'Investment Scenario'!W91/1000000,"")</f>
        <v/>
      </c>
      <c r="Y31" s="80" t="str">
        <f>IF(Y$3&gt;0,-'Investment Scenario'!X91/1000000,"")</f>
        <v/>
      </c>
      <c r="Z31" s="80" t="str">
        <f>IF(Z$3&gt;0,-'Investment Scenario'!Y91/1000000,"")</f>
        <v/>
      </c>
      <c r="AA31" s="80" t="str">
        <f>IF(AA$3&gt;0,-'Investment Scenario'!Z91/1000000,"")</f>
        <v/>
      </c>
      <c r="AB31" s="80" t="str">
        <f>IF(AB$3&gt;0,-'Investment Scenario'!AA91/1000000,"")</f>
        <v/>
      </c>
      <c r="AC31" s="80" t="str">
        <f>IF(AC$3&gt;0,-'Investment Scenario'!AB91/1000000,"")</f>
        <v/>
      </c>
      <c r="AD31" s="80" t="str">
        <f>IF(AD$3&gt;0,-'Investment Scenario'!AC91/1000000,"")</f>
        <v/>
      </c>
      <c r="AE31" s="80" t="str">
        <f>IF(AE$3&gt;0,-'Investment Scenario'!AD91/1000000,"")</f>
        <v/>
      </c>
      <c r="AF31" s="80" t="str">
        <f>IF(AF$3&gt;0,-'Investment Scenario'!AE91/1000000,"")</f>
        <v/>
      </c>
      <c r="AG31" s="80" t="str">
        <f>IF(AG$3&gt;0,-'Investment Scenario'!AF91/1000000,"")</f>
        <v/>
      </c>
      <c r="AH31" s="80" t="str">
        <f>IF(AH$3&gt;0,-'Investment Scenario'!AG91/1000000,"")</f>
        <v/>
      </c>
      <c r="AI31" s="80" t="str">
        <f>IF(AI$3&gt;0,-'Investment Scenario'!AH91/1000000,"")</f>
        <v/>
      </c>
      <c r="AJ31" s="80" t="str">
        <f>IF(AJ$3&gt;0,-'Investment Scenario'!AI91/1000000,"")</f>
        <v/>
      </c>
      <c r="AK31" s="80" t="str">
        <f>IF(AK$3&gt;0,-'Investment Scenario'!AJ91/1000000,"")</f>
        <v/>
      </c>
      <c r="AL31" s="80" t="str">
        <f>IF(AL$3&gt;0,-'Investment Scenario'!AK91/1000000,"")</f>
        <v/>
      </c>
      <c r="AM31" s="80" t="str">
        <f>IF(AM$3&gt;0,-'Investment Scenario'!AL91/1000000,"")</f>
        <v/>
      </c>
      <c r="AN31" s="80" t="str">
        <f>IF(AN$3&gt;0,-'Investment Scenario'!AM91/1000000,"")</f>
        <v/>
      </c>
      <c r="AO31" s="80" t="str">
        <f>IF(AO$3&gt;0,-'Investment Scenario'!AN91/1000000,"")</f>
        <v/>
      </c>
      <c r="AP31" s="80" t="str">
        <f>IF(AP$3&gt;0,-'Investment Scenario'!AO91/1000000,"")</f>
        <v/>
      </c>
      <c r="AQ31" s="80" t="str">
        <f>IF(AQ$3&gt;0,-'Investment Scenario'!AP91/1000000,"")</f>
        <v/>
      </c>
      <c r="AR31" s="80" t="str">
        <f>IF(AR$3&gt;0,-'Investment Scenario'!AQ91/1000000,"")</f>
        <v/>
      </c>
    </row>
    <row r="32" spans="1:45" s="3" customFormat="1" x14ac:dyDescent="0.25">
      <c r="B32" s="78" t="s">
        <v>31</v>
      </c>
      <c r="C32" s="65" t="s">
        <v>25</v>
      </c>
      <c r="D32" s="66"/>
      <c r="E32" s="67"/>
      <c r="F32" s="80" t="str">
        <f>IF(F$3&gt;0,-'Investment Scenario'!E94/1000000,"")</f>
        <v/>
      </c>
      <c r="G32" s="80" t="str">
        <f>IF(G$3&gt;0,-'Investment Scenario'!F94/1000000,"")</f>
        <v/>
      </c>
      <c r="H32" s="80" t="str">
        <f>IF(H$3&gt;0,-'Investment Scenario'!G94/1000000,"")</f>
        <v/>
      </c>
      <c r="I32" s="80" t="str">
        <f>IF(I$3&gt;0,-'Investment Scenario'!H94/1000000,"")</f>
        <v/>
      </c>
      <c r="J32" s="80" t="str">
        <f>IF(J$3&gt;0,-'Investment Scenario'!I94/1000000,"")</f>
        <v/>
      </c>
      <c r="K32" s="80" t="str">
        <f>IF(K$3&gt;0,-'Investment Scenario'!J94/1000000,"")</f>
        <v/>
      </c>
      <c r="L32" s="80" t="str">
        <f>IF(L$3&gt;0,-'Investment Scenario'!K94/1000000,"")</f>
        <v/>
      </c>
      <c r="M32" s="80" t="str">
        <f>IF(M$3&gt;0,-'Investment Scenario'!L94/1000000,"")</f>
        <v/>
      </c>
      <c r="N32" s="80" t="str">
        <f>IF(N$3&gt;0,-'Investment Scenario'!M94/1000000,"")</f>
        <v/>
      </c>
      <c r="O32" s="80" t="str">
        <f>IF(O$3&gt;0,-'Investment Scenario'!N94/1000000,"")</f>
        <v/>
      </c>
      <c r="P32" s="80" t="str">
        <f>IF(P$3&gt;0,-'Investment Scenario'!O94/1000000,"")</f>
        <v/>
      </c>
      <c r="Q32" s="80" t="str">
        <f>IF(Q$3&gt;0,-'Investment Scenario'!P94/1000000,"")</f>
        <v/>
      </c>
      <c r="R32" s="80" t="str">
        <f>IF(R$3&gt;0,-'Investment Scenario'!Q94/1000000,"")</f>
        <v/>
      </c>
      <c r="S32" s="80" t="str">
        <f>IF(S$3&gt;0,-'Investment Scenario'!R94/1000000,"")</f>
        <v/>
      </c>
      <c r="T32" s="80" t="str">
        <f>IF(T$3&gt;0,-'Investment Scenario'!S94/1000000,"")</f>
        <v/>
      </c>
      <c r="U32" s="80" t="str">
        <f>IF(U$3&gt;0,-'Investment Scenario'!T94/1000000,"")</f>
        <v/>
      </c>
      <c r="V32" s="80" t="str">
        <f>IF(V$3&gt;0,-'Investment Scenario'!U94/1000000,"")</f>
        <v/>
      </c>
      <c r="W32" s="80" t="str">
        <f>IF(W$3&gt;0,-'Investment Scenario'!V94/1000000,"")</f>
        <v/>
      </c>
      <c r="X32" s="80" t="str">
        <f>IF(X$3&gt;0,-'Investment Scenario'!W94/1000000,"")</f>
        <v/>
      </c>
      <c r="Y32" s="80" t="str">
        <f>IF(Y$3&gt;0,-'Investment Scenario'!X94/1000000,"")</f>
        <v/>
      </c>
      <c r="Z32" s="80" t="str">
        <f>IF(Z$3&gt;0,-'Investment Scenario'!Y94/1000000,"")</f>
        <v/>
      </c>
      <c r="AA32" s="80" t="str">
        <f>IF(AA$3&gt;0,-'Investment Scenario'!Z94/1000000,"")</f>
        <v/>
      </c>
      <c r="AB32" s="80" t="str">
        <f>IF(AB$3&gt;0,-'Investment Scenario'!AA94/1000000,"")</f>
        <v/>
      </c>
      <c r="AC32" s="80" t="str">
        <f>IF(AC$3&gt;0,-'Investment Scenario'!AB94/1000000,"")</f>
        <v/>
      </c>
      <c r="AD32" s="80" t="str">
        <f>IF(AD$3&gt;0,-'Investment Scenario'!AC94/1000000,"")</f>
        <v/>
      </c>
      <c r="AE32" s="80" t="str">
        <f>IF(AE$3&gt;0,-'Investment Scenario'!AD94/1000000,"")</f>
        <v/>
      </c>
      <c r="AF32" s="80" t="str">
        <f>IF(AF$3&gt;0,-'Investment Scenario'!AE94/1000000,"")</f>
        <v/>
      </c>
      <c r="AG32" s="80" t="str">
        <f>IF(AG$3&gt;0,-'Investment Scenario'!AF94/1000000,"")</f>
        <v/>
      </c>
      <c r="AH32" s="80" t="str">
        <f>IF(AH$3&gt;0,-'Investment Scenario'!AG94/1000000,"")</f>
        <v/>
      </c>
      <c r="AI32" s="80" t="str">
        <f>IF(AI$3&gt;0,-'Investment Scenario'!AH94/1000000,"")</f>
        <v/>
      </c>
      <c r="AJ32" s="80" t="str">
        <f>IF(AJ$3&gt;0,-'Investment Scenario'!AI94/1000000,"")</f>
        <v/>
      </c>
      <c r="AK32" s="80" t="str">
        <f>IF(AK$3&gt;0,-'Investment Scenario'!AJ94/1000000,"")</f>
        <v/>
      </c>
      <c r="AL32" s="80" t="str">
        <f>IF(AL$3&gt;0,-'Investment Scenario'!AK94/1000000,"")</f>
        <v/>
      </c>
      <c r="AM32" s="80" t="str">
        <f>IF(AM$3&gt;0,-'Investment Scenario'!AL94/1000000,"")</f>
        <v/>
      </c>
      <c r="AN32" s="80" t="str">
        <f>IF(AN$3&gt;0,-'Investment Scenario'!AM94/1000000,"")</f>
        <v/>
      </c>
      <c r="AO32" s="80" t="str">
        <f>IF(AO$3&gt;0,-'Investment Scenario'!AN94/1000000,"")</f>
        <v/>
      </c>
      <c r="AP32" s="80" t="str">
        <f>IF(AP$3&gt;0,-'Investment Scenario'!AO94/1000000,"")</f>
        <v/>
      </c>
      <c r="AQ32" s="80" t="str">
        <f>IF(AQ$3&gt;0,-'Investment Scenario'!AP94/1000000,"")</f>
        <v/>
      </c>
      <c r="AR32" s="80" t="str">
        <f>IF(AR$3&gt;0,-'Investment Scenario'!AQ94/1000000,"")</f>
        <v/>
      </c>
    </row>
    <row r="33" spans="1:45" s="3" customFormat="1" x14ac:dyDescent="0.25">
      <c r="B33" s="78" t="s">
        <v>32</v>
      </c>
      <c r="C33" s="65" t="s">
        <v>25</v>
      </c>
      <c r="D33" s="66"/>
      <c r="E33" s="67"/>
      <c r="F33" s="80" t="str">
        <f>IF(F$3&gt;0,-'Investment Scenario'!E109/1000000,"")</f>
        <v/>
      </c>
      <c r="G33" s="80" t="str">
        <f>IF(G$3&gt;0,-'Investment Scenario'!F109/1000000,"")</f>
        <v/>
      </c>
      <c r="H33" s="80" t="str">
        <f>IF(H$3&gt;0,-'Investment Scenario'!G109/1000000,"")</f>
        <v/>
      </c>
      <c r="I33" s="80" t="str">
        <f>IF(I$3&gt;0,-'Investment Scenario'!H109/1000000,"")</f>
        <v/>
      </c>
      <c r="J33" s="80" t="str">
        <f>IF(J$3&gt;0,-'Investment Scenario'!I109/1000000,"")</f>
        <v/>
      </c>
      <c r="K33" s="80" t="str">
        <f>IF(K$3&gt;0,-'Investment Scenario'!J109/1000000,"")</f>
        <v/>
      </c>
      <c r="L33" s="80" t="str">
        <f>IF(L$3&gt;0,-'Investment Scenario'!K109/1000000,"")</f>
        <v/>
      </c>
      <c r="M33" s="80" t="str">
        <f>IF(M$3&gt;0,-'Investment Scenario'!L109/1000000,"")</f>
        <v/>
      </c>
      <c r="N33" s="80" t="str">
        <f>IF(N$3&gt;0,-'Investment Scenario'!M109/1000000,"")</f>
        <v/>
      </c>
      <c r="O33" s="80" t="str">
        <f>IF(O$3&gt;0,-'Investment Scenario'!N109/1000000,"")</f>
        <v/>
      </c>
      <c r="P33" s="80" t="str">
        <f>IF(P$3&gt;0,-'Investment Scenario'!O109/1000000,"")</f>
        <v/>
      </c>
      <c r="Q33" s="80" t="str">
        <f>IF(Q$3&gt;0,-'Investment Scenario'!P109/1000000,"")</f>
        <v/>
      </c>
      <c r="R33" s="80" t="str">
        <f>IF(R$3&gt;0,-'Investment Scenario'!Q109/1000000,"")</f>
        <v/>
      </c>
      <c r="S33" s="80" t="str">
        <f>IF(S$3&gt;0,-'Investment Scenario'!R109/1000000,"")</f>
        <v/>
      </c>
      <c r="T33" s="80" t="str">
        <f>IF(T$3&gt;0,-'Investment Scenario'!S109/1000000,"")</f>
        <v/>
      </c>
      <c r="U33" s="80" t="str">
        <f>IF(U$3&gt;0,-'Investment Scenario'!T109/1000000,"")</f>
        <v/>
      </c>
      <c r="V33" s="80" t="str">
        <f>IF(V$3&gt;0,-'Investment Scenario'!U109/1000000,"")</f>
        <v/>
      </c>
      <c r="W33" s="80" t="str">
        <f>IF(W$3&gt;0,-'Investment Scenario'!V109/1000000,"")</f>
        <v/>
      </c>
      <c r="X33" s="80" t="str">
        <f>IF(X$3&gt;0,-'Investment Scenario'!W109/1000000,"")</f>
        <v/>
      </c>
      <c r="Y33" s="80" t="str">
        <f>IF(Y$3&gt;0,-'Investment Scenario'!X109/1000000,"")</f>
        <v/>
      </c>
      <c r="Z33" s="80" t="str">
        <f>IF(Z$3&gt;0,-'Investment Scenario'!Y109/1000000,"")</f>
        <v/>
      </c>
      <c r="AA33" s="80" t="str">
        <f>IF(AA$3&gt;0,-'Investment Scenario'!Z109/1000000,"")</f>
        <v/>
      </c>
      <c r="AB33" s="80" t="str">
        <f>IF(AB$3&gt;0,-'Investment Scenario'!AA109/1000000,"")</f>
        <v/>
      </c>
      <c r="AC33" s="80" t="str">
        <f>IF(AC$3&gt;0,-'Investment Scenario'!AB109/1000000,"")</f>
        <v/>
      </c>
      <c r="AD33" s="80" t="str">
        <f>IF(AD$3&gt;0,-'Investment Scenario'!AC109/1000000,"")</f>
        <v/>
      </c>
      <c r="AE33" s="80" t="str">
        <f>IF(AE$3&gt;0,-'Investment Scenario'!AD109/1000000,"")</f>
        <v/>
      </c>
      <c r="AF33" s="80" t="str">
        <f>IF(AF$3&gt;0,-'Investment Scenario'!AE109/1000000,"")</f>
        <v/>
      </c>
      <c r="AG33" s="80" t="str">
        <f>IF(AG$3&gt;0,-'Investment Scenario'!AF109/1000000,"")</f>
        <v/>
      </c>
      <c r="AH33" s="80" t="str">
        <f>IF(AH$3&gt;0,-'Investment Scenario'!AG109/1000000,"")</f>
        <v/>
      </c>
      <c r="AI33" s="80" t="str">
        <f>IF(AI$3&gt;0,-'Investment Scenario'!AH109/1000000,"")</f>
        <v/>
      </c>
      <c r="AJ33" s="80" t="str">
        <f>IF(AJ$3&gt;0,-'Investment Scenario'!AI109/1000000,"")</f>
        <v/>
      </c>
      <c r="AK33" s="80" t="str">
        <f>IF(AK$3&gt;0,-'Investment Scenario'!AJ109/1000000,"")</f>
        <v/>
      </c>
      <c r="AL33" s="80" t="str">
        <f>IF(AL$3&gt;0,-'Investment Scenario'!AK109/1000000,"")</f>
        <v/>
      </c>
      <c r="AM33" s="80" t="str">
        <f>IF(AM$3&gt;0,-'Investment Scenario'!AL109/1000000,"")</f>
        <v/>
      </c>
      <c r="AN33" s="80" t="str">
        <f>IF(AN$3&gt;0,-'Investment Scenario'!AM109/1000000,"")</f>
        <v/>
      </c>
      <c r="AO33" s="80" t="str">
        <f>IF(AO$3&gt;0,-'Investment Scenario'!AN109/1000000,"")</f>
        <v/>
      </c>
      <c r="AP33" s="80" t="str">
        <f>IF(AP$3&gt;0,-'Investment Scenario'!AO109/1000000,"")</f>
        <v/>
      </c>
      <c r="AQ33" s="80" t="str">
        <f>IF(AQ$3&gt;0,-'Investment Scenario'!AP109/1000000,"")</f>
        <v/>
      </c>
      <c r="AR33" s="80" t="str">
        <f>IF(AR$3&gt;0,-'Investment Scenario'!AQ109/1000000,"")</f>
        <v/>
      </c>
    </row>
    <row r="34" spans="1:45" s="3" customFormat="1" x14ac:dyDescent="0.25">
      <c r="A34" s="59"/>
      <c r="B34" s="81" t="s">
        <v>33</v>
      </c>
      <c r="C34" s="82" t="s">
        <v>25</v>
      </c>
      <c r="D34" s="83"/>
      <c r="E34" s="84"/>
      <c r="F34" s="85" t="str">
        <f t="shared" ref="F34:J34" si="18">IF(F$3&gt;0,SUM(F31:F33),"")</f>
        <v/>
      </c>
      <c r="G34" s="85" t="str">
        <f t="shared" si="18"/>
        <v/>
      </c>
      <c r="H34" s="85" t="str">
        <f t="shared" si="18"/>
        <v/>
      </c>
      <c r="I34" s="85" t="str">
        <f>IF(I$3&gt;0,SUM(I31:I33),"")</f>
        <v/>
      </c>
      <c r="J34" s="85" t="str">
        <f t="shared" si="18"/>
        <v/>
      </c>
      <c r="K34" s="85" t="str">
        <f>IF(K$3&gt;0,SUM(K31:K33),"")</f>
        <v/>
      </c>
      <c r="L34" s="85" t="str">
        <f t="shared" ref="L34:AR34" si="19">IF(L$3&gt;0,SUM(L31:L33),"")</f>
        <v/>
      </c>
      <c r="M34" s="85" t="str">
        <f t="shared" si="19"/>
        <v/>
      </c>
      <c r="N34" s="85" t="str">
        <f t="shared" si="19"/>
        <v/>
      </c>
      <c r="O34" s="85" t="str">
        <f t="shared" si="19"/>
        <v/>
      </c>
      <c r="P34" s="85" t="str">
        <f t="shared" si="19"/>
        <v/>
      </c>
      <c r="Q34" s="85" t="str">
        <f t="shared" si="19"/>
        <v/>
      </c>
      <c r="R34" s="85" t="str">
        <f t="shared" si="19"/>
        <v/>
      </c>
      <c r="S34" s="85" t="str">
        <f t="shared" si="19"/>
        <v/>
      </c>
      <c r="T34" s="85" t="str">
        <f t="shared" si="19"/>
        <v/>
      </c>
      <c r="U34" s="85" t="str">
        <f t="shared" si="19"/>
        <v/>
      </c>
      <c r="V34" s="85" t="str">
        <f t="shared" si="19"/>
        <v/>
      </c>
      <c r="W34" s="85" t="str">
        <f t="shared" si="19"/>
        <v/>
      </c>
      <c r="X34" s="85" t="str">
        <f t="shared" si="19"/>
        <v/>
      </c>
      <c r="Y34" s="85" t="str">
        <f t="shared" si="19"/>
        <v/>
      </c>
      <c r="Z34" s="85" t="str">
        <f t="shared" si="19"/>
        <v/>
      </c>
      <c r="AA34" s="85" t="str">
        <f t="shared" si="19"/>
        <v/>
      </c>
      <c r="AB34" s="85" t="str">
        <f t="shared" si="19"/>
        <v/>
      </c>
      <c r="AC34" s="85" t="str">
        <f t="shared" si="19"/>
        <v/>
      </c>
      <c r="AD34" s="85" t="str">
        <f t="shared" si="19"/>
        <v/>
      </c>
      <c r="AE34" s="85" t="str">
        <f t="shared" si="19"/>
        <v/>
      </c>
      <c r="AF34" s="85" t="str">
        <f t="shared" si="19"/>
        <v/>
      </c>
      <c r="AG34" s="85" t="str">
        <f t="shared" si="19"/>
        <v/>
      </c>
      <c r="AH34" s="85" t="str">
        <f t="shared" si="19"/>
        <v/>
      </c>
      <c r="AI34" s="85" t="str">
        <f t="shared" si="19"/>
        <v/>
      </c>
      <c r="AJ34" s="85" t="str">
        <f t="shared" si="19"/>
        <v/>
      </c>
      <c r="AK34" s="85" t="str">
        <f t="shared" si="19"/>
        <v/>
      </c>
      <c r="AL34" s="85" t="str">
        <f t="shared" si="19"/>
        <v/>
      </c>
      <c r="AM34" s="85" t="str">
        <f t="shared" si="19"/>
        <v/>
      </c>
      <c r="AN34" s="85" t="str">
        <f t="shared" si="19"/>
        <v/>
      </c>
      <c r="AO34" s="85" t="str">
        <f t="shared" si="19"/>
        <v/>
      </c>
      <c r="AP34" s="85" t="str">
        <f t="shared" si="19"/>
        <v/>
      </c>
      <c r="AQ34" s="85" t="str">
        <f t="shared" si="19"/>
        <v/>
      </c>
      <c r="AR34" s="85" t="str">
        <f t="shared" si="19"/>
        <v/>
      </c>
      <c r="AS34" s="40"/>
    </row>
    <row r="35" spans="1:45" s="3" customFormat="1" x14ac:dyDescent="0.25">
      <c r="C35" s="65"/>
      <c r="D35" s="10"/>
      <c r="E35" s="10"/>
      <c r="F35" s="30"/>
      <c r="G35" s="30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45" s="1" customFormat="1" x14ac:dyDescent="0.25">
      <c r="A36" s="58"/>
      <c r="B36" s="88" t="s">
        <v>34</v>
      </c>
      <c r="C36" s="89" t="s">
        <v>25</v>
      </c>
      <c r="D36" s="58"/>
      <c r="E36" s="60"/>
      <c r="F36" s="90">
        <f>IF(F$3&gt;0,SUM(F28,F34),0)</f>
        <v>0</v>
      </c>
      <c r="G36" s="90">
        <f t="shared" ref="G36:AR36" si="20">IF(G$3&gt;0,SUM(G28,G34),0)</f>
        <v>0</v>
      </c>
      <c r="H36" s="90">
        <f t="shared" si="20"/>
        <v>0</v>
      </c>
      <c r="I36" s="90">
        <f>IF(I$3&gt;0,SUM(I28,I34),0)</f>
        <v>0</v>
      </c>
      <c r="J36" s="90">
        <f t="shared" si="20"/>
        <v>0</v>
      </c>
      <c r="K36" s="90">
        <f>IF(K$3&gt;0,SUM(K28,K34),0)</f>
        <v>0</v>
      </c>
      <c r="L36" s="90">
        <f t="shared" si="20"/>
        <v>0</v>
      </c>
      <c r="M36" s="90">
        <f t="shared" si="20"/>
        <v>0</v>
      </c>
      <c r="N36" s="90">
        <f t="shared" si="20"/>
        <v>0</v>
      </c>
      <c r="O36" s="90">
        <f t="shared" si="20"/>
        <v>0</v>
      </c>
      <c r="P36" s="90">
        <f t="shared" si="20"/>
        <v>0</v>
      </c>
      <c r="Q36" s="90">
        <f t="shared" si="20"/>
        <v>0</v>
      </c>
      <c r="R36" s="90">
        <f t="shared" si="20"/>
        <v>0</v>
      </c>
      <c r="S36" s="90">
        <f t="shared" si="20"/>
        <v>0</v>
      </c>
      <c r="T36" s="90">
        <f t="shared" si="20"/>
        <v>0</v>
      </c>
      <c r="U36" s="90">
        <f t="shared" si="20"/>
        <v>0</v>
      </c>
      <c r="V36" s="90">
        <f t="shared" si="20"/>
        <v>0</v>
      </c>
      <c r="W36" s="90">
        <f t="shared" si="20"/>
        <v>0</v>
      </c>
      <c r="X36" s="90">
        <f t="shared" si="20"/>
        <v>0</v>
      </c>
      <c r="Y36" s="90">
        <f t="shared" si="20"/>
        <v>0</v>
      </c>
      <c r="Z36" s="90">
        <f t="shared" si="20"/>
        <v>0</v>
      </c>
      <c r="AA36" s="90">
        <f t="shared" si="20"/>
        <v>0</v>
      </c>
      <c r="AB36" s="90">
        <f t="shared" si="20"/>
        <v>0</v>
      </c>
      <c r="AC36" s="90">
        <f t="shared" si="20"/>
        <v>0</v>
      </c>
      <c r="AD36" s="90">
        <f t="shared" si="20"/>
        <v>0</v>
      </c>
      <c r="AE36" s="90">
        <f t="shared" si="20"/>
        <v>0</v>
      </c>
      <c r="AF36" s="90">
        <f t="shared" si="20"/>
        <v>0</v>
      </c>
      <c r="AG36" s="90">
        <f t="shared" si="20"/>
        <v>0</v>
      </c>
      <c r="AH36" s="90">
        <f t="shared" si="20"/>
        <v>0</v>
      </c>
      <c r="AI36" s="90">
        <f t="shared" si="20"/>
        <v>0</v>
      </c>
      <c r="AJ36" s="90">
        <f t="shared" si="20"/>
        <v>0</v>
      </c>
      <c r="AK36" s="90">
        <f t="shared" si="20"/>
        <v>0</v>
      </c>
      <c r="AL36" s="90">
        <f t="shared" si="20"/>
        <v>0</v>
      </c>
      <c r="AM36" s="90">
        <f t="shared" si="20"/>
        <v>0</v>
      </c>
      <c r="AN36" s="90">
        <f t="shared" si="20"/>
        <v>0</v>
      </c>
      <c r="AO36" s="90">
        <f t="shared" si="20"/>
        <v>0</v>
      </c>
      <c r="AP36" s="90">
        <f t="shared" si="20"/>
        <v>0</v>
      </c>
      <c r="AQ36" s="90">
        <f t="shared" si="20"/>
        <v>0</v>
      </c>
      <c r="AR36" s="90">
        <f t="shared" si="20"/>
        <v>0</v>
      </c>
    </row>
    <row r="37" spans="1:45" s="19" customFormat="1" x14ac:dyDescent="0.25">
      <c r="A37" s="91"/>
      <c r="B37" s="92" t="s">
        <v>35</v>
      </c>
      <c r="C37" s="93" t="s">
        <v>36</v>
      </c>
      <c r="D37" s="91"/>
      <c r="E37" s="94"/>
      <c r="F37" s="95" t="str">
        <f t="shared" ref="F37:AR37" si="21">IFERROR(F36/F28,"n/a")</f>
        <v>n/a</v>
      </c>
      <c r="G37" s="95" t="str">
        <f t="shared" si="21"/>
        <v>n/a</v>
      </c>
      <c r="H37" s="95" t="str">
        <f t="shared" si="21"/>
        <v>n/a</v>
      </c>
      <c r="I37" s="95" t="str">
        <f>IFERROR(I36/I28,"n/a")</f>
        <v>n/a</v>
      </c>
      <c r="J37" s="95" t="str">
        <f t="shared" si="21"/>
        <v>n/a</v>
      </c>
      <c r="K37" s="95" t="str">
        <f t="shared" si="21"/>
        <v>n/a</v>
      </c>
      <c r="L37" s="95" t="str">
        <f t="shared" si="21"/>
        <v>n/a</v>
      </c>
      <c r="M37" s="95" t="str">
        <f t="shared" si="21"/>
        <v>n/a</v>
      </c>
      <c r="N37" s="95" t="str">
        <f t="shared" si="21"/>
        <v>n/a</v>
      </c>
      <c r="O37" s="95" t="str">
        <f t="shared" si="21"/>
        <v>n/a</v>
      </c>
      <c r="P37" s="95" t="str">
        <f t="shared" si="21"/>
        <v>n/a</v>
      </c>
      <c r="Q37" s="95" t="str">
        <f t="shared" si="21"/>
        <v>n/a</v>
      </c>
      <c r="R37" s="95" t="str">
        <f t="shared" si="21"/>
        <v>n/a</v>
      </c>
      <c r="S37" s="95" t="str">
        <f t="shared" si="21"/>
        <v>n/a</v>
      </c>
      <c r="T37" s="95" t="str">
        <f t="shared" si="21"/>
        <v>n/a</v>
      </c>
      <c r="U37" s="95" t="str">
        <f t="shared" si="21"/>
        <v>n/a</v>
      </c>
      <c r="V37" s="95" t="str">
        <f t="shared" si="21"/>
        <v>n/a</v>
      </c>
      <c r="W37" s="95" t="str">
        <f t="shared" si="21"/>
        <v>n/a</v>
      </c>
      <c r="X37" s="95" t="str">
        <f t="shared" si="21"/>
        <v>n/a</v>
      </c>
      <c r="Y37" s="95" t="str">
        <f t="shared" si="21"/>
        <v>n/a</v>
      </c>
      <c r="Z37" s="95" t="str">
        <f t="shared" si="21"/>
        <v>n/a</v>
      </c>
      <c r="AA37" s="95" t="str">
        <f t="shared" si="21"/>
        <v>n/a</v>
      </c>
      <c r="AB37" s="95" t="str">
        <f t="shared" si="21"/>
        <v>n/a</v>
      </c>
      <c r="AC37" s="95" t="str">
        <f t="shared" si="21"/>
        <v>n/a</v>
      </c>
      <c r="AD37" s="95" t="str">
        <f t="shared" si="21"/>
        <v>n/a</v>
      </c>
      <c r="AE37" s="95" t="str">
        <f t="shared" si="21"/>
        <v>n/a</v>
      </c>
      <c r="AF37" s="95" t="str">
        <f t="shared" si="21"/>
        <v>n/a</v>
      </c>
      <c r="AG37" s="95" t="str">
        <f t="shared" si="21"/>
        <v>n/a</v>
      </c>
      <c r="AH37" s="95" t="str">
        <f t="shared" si="21"/>
        <v>n/a</v>
      </c>
      <c r="AI37" s="95" t="str">
        <f t="shared" si="21"/>
        <v>n/a</v>
      </c>
      <c r="AJ37" s="95" t="str">
        <f t="shared" si="21"/>
        <v>n/a</v>
      </c>
      <c r="AK37" s="95" t="str">
        <f t="shared" si="21"/>
        <v>n/a</v>
      </c>
      <c r="AL37" s="95" t="str">
        <f t="shared" si="21"/>
        <v>n/a</v>
      </c>
      <c r="AM37" s="95" t="str">
        <f t="shared" si="21"/>
        <v>n/a</v>
      </c>
      <c r="AN37" s="95" t="str">
        <f t="shared" si="21"/>
        <v>n/a</v>
      </c>
      <c r="AO37" s="95" t="str">
        <f t="shared" si="21"/>
        <v>n/a</v>
      </c>
      <c r="AP37" s="95" t="str">
        <f t="shared" si="21"/>
        <v>n/a</v>
      </c>
      <c r="AQ37" s="95" t="str">
        <f t="shared" si="21"/>
        <v>n/a</v>
      </c>
      <c r="AR37" s="95" t="str">
        <f t="shared" si="21"/>
        <v>n/a</v>
      </c>
    </row>
    <row r="38" spans="1:45" s="40" customFormat="1" x14ac:dyDescent="0.25">
      <c r="A38" s="91"/>
      <c r="B38" s="61" t="s">
        <v>37</v>
      </c>
      <c r="C38" s="62" t="s">
        <v>25</v>
      </c>
      <c r="D38" s="229" t="str">
        <f>IF(ROUND(SUM(F38:AR38),1)=ROUND(D49,1),"odpisy v pořádku/D&amp;A is OK","odpisy nesedí/D&amp;A is not OK")</f>
        <v>odpisy v pořádku/D&amp;A is OK</v>
      </c>
      <c r="E38" s="64"/>
      <c r="F38" s="96">
        <f t="shared" ref="F38:AR38" si="22">IF(F3&gt;0,IF(F3&lt;=$D$52,SUM($D$49)/$D$52,0),0)</f>
        <v>0</v>
      </c>
      <c r="G38" s="96">
        <f t="shared" si="22"/>
        <v>0</v>
      </c>
      <c r="H38" s="96">
        <f t="shared" si="22"/>
        <v>0</v>
      </c>
      <c r="I38" s="96">
        <f t="shared" si="22"/>
        <v>0</v>
      </c>
      <c r="J38" s="96">
        <f t="shared" si="22"/>
        <v>0</v>
      </c>
      <c r="K38" s="96">
        <f t="shared" si="22"/>
        <v>0</v>
      </c>
      <c r="L38" s="96">
        <f t="shared" si="22"/>
        <v>0</v>
      </c>
      <c r="M38" s="96">
        <f t="shared" si="22"/>
        <v>0</v>
      </c>
      <c r="N38" s="96">
        <f t="shared" si="22"/>
        <v>0</v>
      </c>
      <c r="O38" s="96">
        <f t="shared" si="22"/>
        <v>0</v>
      </c>
      <c r="P38" s="96">
        <f t="shared" si="22"/>
        <v>0</v>
      </c>
      <c r="Q38" s="96">
        <f t="shared" si="22"/>
        <v>0</v>
      </c>
      <c r="R38" s="96">
        <f t="shared" si="22"/>
        <v>0</v>
      </c>
      <c r="S38" s="96">
        <f t="shared" si="22"/>
        <v>0</v>
      </c>
      <c r="T38" s="96">
        <f t="shared" si="22"/>
        <v>0</v>
      </c>
      <c r="U38" s="96">
        <f t="shared" si="22"/>
        <v>0</v>
      </c>
      <c r="V38" s="96">
        <f t="shared" si="22"/>
        <v>0</v>
      </c>
      <c r="W38" s="96">
        <f t="shared" si="22"/>
        <v>0</v>
      </c>
      <c r="X38" s="96">
        <f t="shared" si="22"/>
        <v>0</v>
      </c>
      <c r="Y38" s="96">
        <f t="shared" si="22"/>
        <v>0</v>
      </c>
      <c r="Z38" s="96">
        <f t="shared" si="22"/>
        <v>0</v>
      </c>
      <c r="AA38" s="96">
        <f t="shared" si="22"/>
        <v>0</v>
      </c>
      <c r="AB38" s="96">
        <f t="shared" si="22"/>
        <v>0</v>
      </c>
      <c r="AC38" s="96">
        <f t="shared" si="22"/>
        <v>0</v>
      </c>
      <c r="AD38" s="96">
        <f t="shared" si="22"/>
        <v>0</v>
      </c>
      <c r="AE38" s="96">
        <f t="shared" si="22"/>
        <v>0</v>
      </c>
      <c r="AF38" s="96">
        <f t="shared" si="22"/>
        <v>0</v>
      </c>
      <c r="AG38" s="96">
        <f t="shared" si="22"/>
        <v>0</v>
      </c>
      <c r="AH38" s="96">
        <f t="shared" si="22"/>
        <v>0</v>
      </c>
      <c r="AI38" s="96">
        <f t="shared" si="22"/>
        <v>0</v>
      </c>
      <c r="AJ38" s="96">
        <f t="shared" si="22"/>
        <v>0</v>
      </c>
      <c r="AK38" s="96">
        <f t="shared" si="22"/>
        <v>0</v>
      </c>
      <c r="AL38" s="96">
        <f t="shared" si="22"/>
        <v>0</v>
      </c>
      <c r="AM38" s="96">
        <f t="shared" si="22"/>
        <v>0</v>
      </c>
      <c r="AN38" s="96">
        <f t="shared" si="22"/>
        <v>0</v>
      </c>
      <c r="AO38" s="96">
        <f t="shared" si="22"/>
        <v>0</v>
      </c>
      <c r="AP38" s="96">
        <f t="shared" si="22"/>
        <v>0</v>
      </c>
      <c r="AQ38" s="96">
        <f t="shared" si="22"/>
        <v>0</v>
      </c>
      <c r="AR38" s="96">
        <f t="shared" si="22"/>
        <v>0</v>
      </c>
    </row>
    <row r="39" spans="1:45" s="1" customFormat="1" x14ac:dyDescent="0.25">
      <c r="A39" s="58"/>
      <c r="B39" s="88" t="s">
        <v>38</v>
      </c>
      <c r="C39" s="89" t="s">
        <v>25</v>
      </c>
      <c r="D39" s="58"/>
      <c r="E39" s="64"/>
      <c r="F39" s="90">
        <f t="shared" ref="F39:AR39" si="23">IF(F$3&gt;0,F36+F38,0)</f>
        <v>0</v>
      </c>
      <c r="G39" s="90">
        <f t="shared" si="23"/>
        <v>0</v>
      </c>
      <c r="H39" s="90">
        <f t="shared" si="23"/>
        <v>0</v>
      </c>
      <c r="I39" s="90">
        <f>IF(I$3&gt;0,I36+I38,0)</f>
        <v>0</v>
      </c>
      <c r="J39" s="90">
        <f t="shared" si="23"/>
        <v>0</v>
      </c>
      <c r="K39" s="90">
        <f t="shared" si="23"/>
        <v>0</v>
      </c>
      <c r="L39" s="90">
        <f t="shared" si="23"/>
        <v>0</v>
      </c>
      <c r="M39" s="90">
        <f t="shared" si="23"/>
        <v>0</v>
      </c>
      <c r="N39" s="90">
        <f t="shared" si="23"/>
        <v>0</v>
      </c>
      <c r="O39" s="90">
        <f t="shared" si="23"/>
        <v>0</v>
      </c>
      <c r="P39" s="90">
        <f t="shared" si="23"/>
        <v>0</v>
      </c>
      <c r="Q39" s="90">
        <f t="shared" si="23"/>
        <v>0</v>
      </c>
      <c r="R39" s="90">
        <f t="shared" si="23"/>
        <v>0</v>
      </c>
      <c r="S39" s="90">
        <f t="shared" si="23"/>
        <v>0</v>
      </c>
      <c r="T39" s="90">
        <f t="shared" si="23"/>
        <v>0</v>
      </c>
      <c r="U39" s="90">
        <f t="shared" si="23"/>
        <v>0</v>
      </c>
      <c r="V39" s="90">
        <f t="shared" si="23"/>
        <v>0</v>
      </c>
      <c r="W39" s="90">
        <f t="shared" si="23"/>
        <v>0</v>
      </c>
      <c r="X39" s="90">
        <f t="shared" si="23"/>
        <v>0</v>
      </c>
      <c r="Y39" s="90">
        <f t="shared" si="23"/>
        <v>0</v>
      </c>
      <c r="Z39" s="90">
        <f t="shared" si="23"/>
        <v>0</v>
      </c>
      <c r="AA39" s="90">
        <f t="shared" si="23"/>
        <v>0</v>
      </c>
      <c r="AB39" s="90">
        <f t="shared" si="23"/>
        <v>0</v>
      </c>
      <c r="AC39" s="90">
        <f t="shared" si="23"/>
        <v>0</v>
      </c>
      <c r="AD39" s="90">
        <f t="shared" si="23"/>
        <v>0</v>
      </c>
      <c r="AE39" s="90">
        <f t="shared" si="23"/>
        <v>0</v>
      </c>
      <c r="AF39" s="90">
        <f t="shared" si="23"/>
        <v>0</v>
      </c>
      <c r="AG39" s="90">
        <f t="shared" si="23"/>
        <v>0</v>
      </c>
      <c r="AH39" s="90">
        <f t="shared" si="23"/>
        <v>0</v>
      </c>
      <c r="AI39" s="90">
        <f t="shared" si="23"/>
        <v>0</v>
      </c>
      <c r="AJ39" s="90">
        <f t="shared" si="23"/>
        <v>0</v>
      </c>
      <c r="AK39" s="90">
        <f t="shared" si="23"/>
        <v>0</v>
      </c>
      <c r="AL39" s="90">
        <f t="shared" si="23"/>
        <v>0</v>
      </c>
      <c r="AM39" s="90">
        <f t="shared" si="23"/>
        <v>0</v>
      </c>
      <c r="AN39" s="90">
        <f t="shared" si="23"/>
        <v>0</v>
      </c>
      <c r="AO39" s="90">
        <f t="shared" si="23"/>
        <v>0</v>
      </c>
      <c r="AP39" s="90">
        <f t="shared" si="23"/>
        <v>0</v>
      </c>
      <c r="AQ39" s="90">
        <f t="shared" si="23"/>
        <v>0</v>
      </c>
      <c r="AR39" s="90">
        <f t="shared" si="23"/>
        <v>0</v>
      </c>
    </row>
    <row r="40" spans="1:45" s="3" customFormat="1" x14ac:dyDescent="0.25">
      <c r="A40" s="58"/>
      <c r="B40" s="40" t="s">
        <v>39</v>
      </c>
      <c r="C40" s="62" t="s">
        <v>25</v>
      </c>
      <c r="D40" s="97">
        <f>'Investment Scenario'!B37</f>
        <v>0</v>
      </c>
      <c r="E40" s="64"/>
      <c r="F40" s="137">
        <f>(SUM('Funding Gap'!$E$34:'Funding Gap'!E34)-SUM('Funding Gap'!$E$35:'Funding Gap'!E35))/1000000</f>
        <v>0</v>
      </c>
      <c r="G40" s="137" t="e">
        <f>(SUM('Funding Gap'!$E$34:'Funding Gap'!F34)-SUM('Funding Gap'!$E$35:'Funding Gap'!F35))/1000000</f>
        <v>#DIV/0!</v>
      </c>
      <c r="H40" s="137" t="e">
        <f>(SUM('Funding Gap'!$E$34:'Funding Gap'!G34)-SUM('Funding Gap'!$E$35:'Funding Gap'!G35))/1000000</f>
        <v>#DIV/0!</v>
      </c>
      <c r="I40" s="137" t="e">
        <f>(SUM('Funding Gap'!$E$34:'Funding Gap'!H34)-SUM('Funding Gap'!$E$35:'Funding Gap'!H35))/1000000</f>
        <v>#DIV/0!</v>
      </c>
      <c r="J40" s="137" t="e">
        <f>(SUM('Funding Gap'!$E$34:'Funding Gap'!I34)-SUM('Funding Gap'!$E$35:'Funding Gap'!I35))/1000000</f>
        <v>#DIV/0!</v>
      </c>
      <c r="K40" s="137" t="e">
        <f>(SUM('Funding Gap'!$E$34:'Funding Gap'!J34)-SUM('Funding Gap'!$E$35:'Funding Gap'!J35))/1000000</f>
        <v>#DIV/0!</v>
      </c>
      <c r="L40" s="137" t="e">
        <f>(SUM('Funding Gap'!$E$34:'Funding Gap'!K34)-SUM('Funding Gap'!$E$35:'Funding Gap'!K35))/1000000</f>
        <v>#DIV/0!</v>
      </c>
      <c r="M40" s="137" t="e">
        <f>(SUM('Funding Gap'!$E$34:'Funding Gap'!L34)-SUM('Funding Gap'!$E$35:'Funding Gap'!L35))/1000000</f>
        <v>#DIV/0!</v>
      </c>
      <c r="N40" s="137" t="e">
        <f>(SUM('Funding Gap'!$E$34:'Funding Gap'!M34)-SUM('Funding Gap'!$E$35:'Funding Gap'!M35))/1000000</f>
        <v>#DIV/0!</v>
      </c>
      <c r="O40" s="137" t="e">
        <f>(SUM('Funding Gap'!$E$34:'Funding Gap'!N34)-SUM('Funding Gap'!$E$35:'Funding Gap'!N35))/1000000</f>
        <v>#DIV/0!</v>
      </c>
      <c r="P40" s="137" t="e">
        <f>(SUM('Funding Gap'!$E$34:'Funding Gap'!O34)-SUM('Funding Gap'!$E$35:'Funding Gap'!O35))/1000000</f>
        <v>#DIV/0!</v>
      </c>
      <c r="Q40" s="137" t="e">
        <f>(SUM('Funding Gap'!$E$34:'Funding Gap'!P34)-SUM('Funding Gap'!$E$35:'Funding Gap'!P35))/1000000</f>
        <v>#DIV/0!</v>
      </c>
      <c r="R40" s="137" t="e">
        <f>(SUM('Funding Gap'!$E$34:'Funding Gap'!Q34)-SUM('Funding Gap'!$E$35:'Funding Gap'!Q35))/1000000</f>
        <v>#DIV/0!</v>
      </c>
      <c r="S40" s="137" t="e">
        <f>(SUM('Funding Gap'!$E$34:'Funding Gap'!R34)-SUM('Funding Gap'!$E$35:'Funding Gap'!R35))/1000000</f>
        <v>#DIV/0!</v>
      </c>
      <c r="T40" s="137" t="e">
        <f>(SUM('Funding Gap'!$E$34:'Funding Gap'!S34)-SUM('Funding Gap'!$E$35:'Funding Gap'!S35))/1000000</f>
        <v>#DIV/0!</v>
      </c>
      <c r="U40" s="137" t="e">
        <f>(SUM('Funding Gap'!$E$34:'Funding Gap'!T34)-SUM('Funding Gap'!$E$35:'Funding Gap'!T35))/1000000</f>
        <v>#DIV/0!</v>
      </c>
      <c r="V40" s="137" t="e">
        <f>(SUM('Funding Gap'!$E$34:'Funding Gap'!U34)-SUM('Funding Gap'!$E$35:'Funding Gap'!U35))/1000000</f>
        <v>#DIV/0!</v>
      </c>
      <c r="W40" s="137" t="e">
        <f>(SUM('Funding Gap'!$E$34:'Funding Gap'!V34)-SUM('Funding Gap'!$E$35:'Funding Gap'!V35))/1000000</f>
        <v>#DIV/0!</v>
      </c>
      <c r="X40" s="137" t="e">
        <f>(SUM('Funding Gap'!$E$34:'Funding Gap'!W34)-SUM('Funding Gap'!$E$35:'Funding Gap'!W35))/1000000</f>
        <v>#DIV/0!</v>
      </c>
      <c r="Y40" s="137" t="e">
        <f>(SUM('Funding Gap'!$E$34:'Funding Gap'!X34)-SUM('Funding Gap'!$E$35:'Funding Gap'!X35))/1000000</f>
        <v>#DIV/0!</v>
      </c>
      <c r="Z40" s="137" t="e">
        <f>(SUM('Funding Gap'!$E$34:'Funding Gap'!Y34)-SUM('Funding Gap'!$E$35:'Funding Gap'!Y35))/1000000</f>
        <v>#DIV/0!</v>
      </c>
      <c r="AA40" s="137" t="e">
        <f>(SUM('Funding Gap'!$E$34:'Funding Gap'!Z34)-SUM('Funding Gap'!$E$35:'Funding Gap'!Z35))/1000000</f>
        <v>#DIV/0!</v>
      </c>
      <c r="AB40" s="137" t="e">
        <f>(SUM('Funding Gap'!$E$34:'Funding Gap'!AA34)-SUM('Funding Gap'!$E$35:'Funding Gap'!AA35))/1000000</f>
        <v>#DIV/0!</v>
      </c>
      <c r="AC40" s="137" t="e">
        <f>(SUM('Funding Gap'!$E$34:'Funding Gap'!AB34)-SUM('Funding Gap'!$E$35:'Funding Gap'!AB35))/1000000</f>
        <v>#DIV/0!</v>
      </c>
      <c r="AD40" s="137" t="e">
        <f>(SUM('Funding Gap'!$E$34:'Funding Gap'!AC34)-SUM('Funding Gap'!$E$35:'Funding Gap'!AC35))/1000000</f>
        <v>#DIV/0!</v>
      </c>
      <c r="AE40" s="137" t="e">
        <f>(SUM('Funding Gap'!$E$34:'Funding Gap'!AD34)-SUM('Funding Gap'!$E$35:'Funding Gap'!AD35))/1000000</f>
        <v>#DIV/0!</v>
      </c>
      <c r="AF40" s="137" t="e">
        <f>(SUM('Funding Gap'!$E$34:'Funding Gap'!AE34)-SUM('Funding Gap'!$E$35:'Funding Gap'!AE35))/1000000</f>
        <v>#DIV/0!</v>
      </c>
      <c r="AG40" s="137" t="e">
        <f>(SUM('Funding Gap'!$E$34:'Funding Gap'!AF34)-SUM('Funding Gap'!$E$35:'Funding Gap'!AF35))/1000000</f>
        <v>#DIV/0!</v>
      </c>
      <c r="AH40" s="137" t="e">
        <f>(SUM('Funding Gap'!$E$34:'Funding Gap'!AG34)-SUM('Funding Gap'!$E$35:'Funding Gap'!AG35))/1000000</f>
        <v>#DIV/0!</v>
      </c>
      <c r="AI40" s="137" t="e">
        <f>(SUM('Funding Gap'!$E$34:'Funding Gap'!AH34)-SUM('Funding Gap'!$E$35:'Funding Gap'!AH35))/1000000</f>
        <v>#DIV/0!</v>
      </c>
      <c r="AJ40" s="137" t="e">
        <f>(SUM('Funding Gap'!$E$34:'Funding Gap'!AI34)-SUM('Funding Gap'!$E$35:'Funding Gap'!AI35))/1000000</f>
        <v>#DIV/0!</v>
      </c>
      <c r="AK40" s="137" t="e">
        <f>(SUM('Funding Gap'!$E$34:'Funding Gap'!AJ34)-SUM('Funding Gap'!$E$35:'Funding Gap'!AJ35))/1000000</f>
        <v>#DIV/0!</v>
      </c>
      <c r="AL40" s="137" t="e">
        <f>(SUM('Funding Gap'!$E$34:'Funding Gap'!AK34)-SUM('Funding Gap'!$E$35:'Funding Gap'!AK35))/1000000</f>
        <v>#DIV/0!</v>
      </c>
      <c r="AM40" s="137" t="e">
        <f>(SUM('Funding Gap'!$E$34:'Funding Gap'!AL34)-SUM('Funding Gap'!$E$35:'Funding Gap'!AL35))/1000000</f>
        <v>#DIV/0!</v>
      </c>
      <c r="AN40" s="137" t="e">
        <f>(SUM('Funding Gap'!$E$34:'Funding Gap'!AM34)-SUM('Funding Gap'!$E$35:'Funding Gap'!AM35))/1000000</f>
        <v>#DIV/0!</v>
      </c>
      <c r="AO40" s="137" t="e">
        <f>(SUM('Funding Gap'!$E$34:'Funding Gap'!AN34)-SUM('Funding Gap'!$E$35:'Funding Gap'!AN35))/1000000</f>
        <v>#DIV/0!</v>
      </c>
      <c r="AP40" s="137" t="e">
        <f>(SUM('Funding Gap'!$E$34:'Funding Gap'!AO34)-SUM('Funding Gap'!$E$35:'Funding Gap'!AO35))/1000000</f>
        <v>#DIV/0!</v>
      </c>
      <c r="AQ40" s="137" t="e">
        <f>(SUM('Funding Gap'!$E$34:'Funding Gap'!AP34)-SUM('Funding Gap'!$E$35:'Funding Gap'!AP35))/1000000</f>
        <v>#DIV/0!</v>
      </c>
      <c r="AR40" s="137" t="e">
        <f>(SUM('Funding Gap'!$E$34:'Funding Gap'!AQ34)-SUM('Funding Gap'!$E$35:'Funding Gap'!AQ35))/1000000</f>
        <v>#DIV/0!</v>
      </c>
    </row>
    <row r="41" spans="1:45" s="3" customFormat="1" x14ac:dyDescent="0.25">
      <c r="A41" s="58"/>
      <c r="B41" s="40" t="s">
        <v>40</v>
      </c>
      <c r="C41" s="93" t="s">
        <v>36</v>
      </c>
      <c r="D41" s="1"/>
      <c r="E41" s="64"/>
      <c r="F41" s="138">
        <f>'Investment Scenario'!E38</f>
        <v>0</v>
      </c>
      <c r="G41" s="138">
        <f>'Investment Scenario'!F38</f>
        <v>0</v>
      </c>
      <c r="H41" s="138">
        <f>'Investment Scenario'!G38</f>
        <v>0</v>
      </c>
      <c r="I41" s="138">
        <f>'Investment Scenario'!H38</f>
        <v>0</v>
      </c>
      <c r="J41" s="138">
        <f>'Investment Scenario'!I38</f>
        <v>0</v>
      </c>
      <c r="K41" s="138">
        <f>'Investment Scenario'!J38</f>
        <v>0</v>
      </c>
      <c r="L41" s="138">
        <f>'Investment Scenario'!K38</f>
        <v>0</v>
      </c>
      <c r="M41" s="138">
        <f>'Investment Scenario'!L38</f>
        <v>0</v>
      </c>
      <c r="N41" s="138">
        <f>'Investment Scenario'!M38</f>
        <v>0</v>
      </c>
      <c r="O41" s="138">
        <f>'Investment Scenario'!N38</f>
        <v>0</v>
      </c>
      <c r="P41" s="138">
        <f>'Investment Scenario'!O38</f>
        <v>0</v>
      </c>
      <c r="Q41" s="138">
        <f>'Investment Scenario'!P38</f>
        <v>0</v>
      </c>
      <c r="R41" s="138">
        <f>'Investment Scenario'!Q38</f>
        <v>0</v>
      </c>
      <c r="S41" s="138">
        <f>'Investment Scenario'!R38</f>
        <v>0</v>
      </c>
      <c r="T41" s="138">
        <f>'Investment Scenario'!S38</f>
        <v>0</v>
      </c>
      <c r="U41" s="138">
        <f>'Investment Scenario'!T38</f>
        <v>0</v>
      </c>
      <c r="V41" s="138">
        <f>'Investment Scenario'!U38</f>
        <v>0</v>
      </c>
      <c r="W41" s="138">
        <f>'Investment Scenario'!V38</f>
        <v>0</v>
      </c>
      <c r="X41" s="138">
        <f>'Investment Scenario'!W38</f>
        <v>0</v>
      </c>
      <c r="Y41" s="138">
        <f>'Investment Scenario'!X38</f>
        <v>0</v>
      </c>
      <c r="Z41" s="138">
        <f>'Investment Scenario'!Y38</f>
        <v>0</v>
      </c>
      <c r="AA41" s="138">
        <f>'Investment Scenario'!Z38</f>
        <v>0</v>
      </c>
      <c r="AB41" s="138">
        <f>'Investment Scenario'!AA38</f>
        <v>0</v>
      </c>
      <c r="AC41" s="138">
        <f>'Investment Scenario'!AB38</f>
        <v>0</v>
      </c>
      <c r="AD41" s="138">
        <f>'Investment Scenario'!AC38</f>
        <v>0</v>
      </c>
      <c r="AE41" s="138">
        <f>'Investment Scenario'!AD38</f>
        <v>0</v>
      </c>
      <c r="AF41" s="138">
        <f>'Investment Scenario'!AE38</f>
        <v>0</v>
      </c>
      <c r="AG41" s="138">
        <f>'Investment Scenario'!AF38</f>
        <v>0</v>
      </c>
      <c r="AH41" s="138">
        <f>'Investment Scenario'!AG38</f>
        <v>0</v>
      </c>
      <c r="AI41" s="138">
        <f>'Investment Scenario'!AH38</f>
        <v>0</v>
      </c>
      <c r="AJ41" s="138">
        <f>'Investment Scenario'!AI38</f>
        <v>0</v>
      </c>
      <c r="AK41" s="138">
        <f>'Investment Scenario'!AJ38</f>
        <v>0</v>
      </c>
      <c r="AL41" s="138">
        <f>'Investment Scenario'!AK38</f>
        <v>0</v>
      </c>
      <c r="AM41" s="138">
        <f>'Investment Scenario'!AL38</f>
        <v>0</v>
      </c>
      <c r="AN41" s="138">
        <f>'Investment Scenario'!AM38</f>
        <v>0</v>
      </c>
      <c r="AO41" s="138">
        <f>'Investment Scenario'!AN38</f>
        <v>0</v>
      </c>
      <c r="AP41" s="138">
        <f>'Investment Scenario'!AO38</f>
        <v>0</v>
      </c>
      <c r="AQ41" s="138">
        <f>'Investment Scenario'!AP38</f>
        <v>0</v>
      </c>
      <c r="AR41" s="138">
        <f>'Investment Scenario'!AQ38</f>
        <v>0</v>
      </c>
    </row>
    <row r="42" spans="1:45" s="1" customFormat="1" x14ac:dyDescent="0.25">
      <c r="A42" s="58"/>
      <c r="B42" s="61" t="s">
        <v>41</v>
      </c>
      <c r="C42" s="62" t="s">
        <v>25</v>
      </c>
      <c r="D42" s="58"/>
      <c r="E42" s="64"/>
      <c r="F42" s="96">
        <f>-F41*F40</f>
        <v>0</v>
      </c>
      <c r="G42" s="96" t="e">
        <f t="shared" ref="G42:AR42" si="24">-G41*G40</f>
        <v>#DIV/0!</v>
      </c>
      <c r="H42" s="96" t="e">
        <f t="shared" si="24"/>
        <v>#DIV/0!</v>
      </c>
      <c r="I42" s="96" t="e">
        <f t="shared" si="24"/>
        <v>#DIV/0!</v>
      </c>
      <c r="J42" s="96" t="e">
        <f t="shared" si="24"/>
        <v>#DIV/0!</v>
      </c>
      <c r="K42" s="96" t="e">
        <f t="shared" si="24"/>
        <v>#DIV/0!</v>
      </c>
      <c r="L42" s="96" t="e">
        <f t="shared" si="24"/>
        <v>#DIV/0!</v>
      </c>
      <c r="M42" s="96" t="e">
        <f t="shared" si="24"/>
        <v>#DIV/0!</v>
      </c>
      <c r="N42" s="96" t="e">
        <f t="shared" si="24"/>
        <v>#DIV/0!</v>
      </c>
      <c r="O42" s="96" t="e">
        <f t="shared" si="24"/>
        <v>#DIV/0!</v>
      </c>
      <c r="P42" s="96" t="e">
        <f t="shared" si="24"/>
        <v>#DIV/0!</v>
      </c>
      <c r="Q42" s="96" t="e">
        <f t="shared" si="24"/>
        <v>#DIV/0!</v>
      </c>
      <c r="R42" s="96" t="e">
        <f t="shared" si="24"/>
        <v>#DIV/0!</v>
      </c>
      <c r="S42" s="96" t="e">
        <f t="shared" si="24"/>
        <v>#DIV/0!</v>
      </c>
      <c r="T42" s="96" t="e">
        <f t="shared" si="24"/>
        <v>#DIV/0!</v>
      </c>
      <c r="U42" s="96" t="e">
        <f t="shared" si="24"/>
        <v>#DIV/0!</v>
      </c>
      <c r="V42" s="96" t="e">
        <f t="shared" si="24"/>
        <v>#DIV/0!</v>
      </c>
      <c r="W42" s="96" t="e">
        <f t="shared" si="24"/>
        <v>#DIV/0!</v>
      </c>
      <c r="X42" s="96" t="e">
        <f t="shared" si="24"/>
        <v>#DIV/0!</v>
      </c>
      <c r="Y42" s="96" t="e">
        <f t="shared" si="24"/>
        <v>#DIV/0!</v>
      </c>
      <c r="Z42" s="96" t="e">
        <f t="shared" si="24"/>
        <v>#DIV/0!</v>
      </c>
      <c r="AA42" s="96" t="e">
        <f t="shared" si="24"/>
        <v>#DIV/0!</v>
      </c>
      <c r="AB42" s="96" t="e">
        <f t="shared" si="24"/>
        <v>#DIV/0!</v>
      </c>
      <c r="AC42" s="96" t="e">
        <f t="shared" si="24"/>
        <v>#DIV/0!</v>
      </c>
      <c r="AD42" s="96" t="e">
        <f t="shared" si="24"/>
        <v>#DIV/0!</v>
      </c>
      <c r="AE42" s="96" t="e">
        <f t="shared" si="24"/>
        <v>#DIV/0!</v>
      </c>
      <c r="AF42" s="96" t="e">
        <f t="shared" si="24"/>
        <v>#DIV/0!</v>
      </c>
      <c r="AG42" s="96" t="e">
        <f t="shared" si="24"/>
        <v>#DIV/0!</v>
      </c>
      <c r="AH42" s="96" t="e">
        <f t="shared" si="24"/>
        <v>#DIV/0!</v>
      </c>
      <c r="AI42" s="96" t="e">
        <f t="shared" si="24"/>
        <v>#DIV/0!</v>
      </c>
      <c r="AJ42" s="96" t="e">
        <f t="shared" si="24"/>
        <v>#DIV/0!</v>
      </c>
      <c r="AK42" s="96" t="e">
        <f t="shared" si="24"/>
        <v>#DIV/0!</v>
      </c>
      <c r="AL42" s="96" t="e">
        <f t="shared" si="24"/>
        <v>#DIV/0!</v>
      </c>
      <c r="AM42" s="96" t="e">
        <f t="shared" si="24"/>
        <v>#DIV/0!</v>
      </c>
      <c r="AN42" s="96" t="e">
        <f t="shared" si="24"/>
        <v>#DIV/0!</v>
      </c>
      <c r="AO42" s="96" t="e">
        <f t="shared" si="24"/>
        <v>#DIV/0!</v>
      </c>
      <c r="AP42" s="96" t="e">
        <f t="shared" si="24"/>
        <v>#DIV/0!</v>
      </c>
      <c r="AQ42" s="96" t="e">
        <f t="shared" si="24"/>
        <v>#DIV/0!</v>
      </c>
      <c r="AR42" s="96" t="e">
        <f t="shared" si="24"/>
        <v>#DIV/0!</v>
      </c>
    </row>
    <row r="43" spans="1:45" s="1" customFormat="1" x14ac:dyDescent="0.25">
      <c r="A43" s="58"/>
      <c r="B43" s="88" t="s">
        <v>42</v>
      </c>
      <c r="C43" s="89" t="s">
        <v>25</v>
      </c>
      <c r="D43" s="58"/>
      <c r="E43" s="64"/>
      <c r="F43" s="90">
        <f>+F39+F42</f>
        <v>0</v>
      </c>
      <c r="G43" s="90" t="e">
        <f t="shared" ref="G43:AR43" si="25">+G39+G42</f>
        <v>#DIV/0!</v>
      </c>
      <c r="H43" s="90" t="e">
        <f t="shared" si="25"/>
        <v>#DIV/0!</v>
      </c>
      <c r="I43" s="90" t="e">
        <f t="shared" si="25"/>
        <v>#DIV/0!</v>
      </c>
      <c r="J43" s="90" t="e">
        <f t="shared" si="25"/>
        <v>#DIV/0!</v>
      </c>
      <c r="K43" s="90" t="e">
        <f t="shared" si="25"/>
        <v>#DIV/0!</v>
      </c>
      <c r="L43" s="90" t="e">
        <f t="shared" si="25"/>
        <v>#DIV/0!</v>
      </c>
      <c r="M43" s="90" t="e">
        <f t="shared" si="25"/>
        <v>#DIV/0!</v>
      </c>
      <c r="N43" s="90" t="e">
        <f t="shared" si="25"/>
        <v>#DIV/0!</v>
      </c>
      <c r="O43" s="90" t="e">
        <f t="shared" si="25"/>
        <v>#DIV/0!</v>
      </c>
      <c r="P43" s="90" t="e">
        <f t="shared" si="25"/>
        <v>#DIV/0!</v>
      </c>
      <c r="Q43" s="90" t="e">
        <f t="shared" si="25"/>
        <v>#DIV/0!</v>
      </c>
      <c r="R43" s="90" t="e">
        <f t="shared" si="25"/>
        <v>#DIV/0!</v>
      </c>
      <c r="S43" s="90" t="e">
        <f t="shared" si="25"/>
        <v>#DIV/0!</v>
      </c>
      <c r="T43" s="90" t="e">
        <f t="shared" si="25"/>
        <v>#DIV/0!</v>
      </c>
      <c r="U43" s="90" t="e">
        <f t="shared" si="25"/>
        <v>#DIV/0!</v>
      </c>
      <c r="V43" s="90" t="e">
        <f t="shared" si="25"/>
        <v>#DIV/0!</v>
      </c>
      <c r="W43" s="90" t="e">
        <f t="shared" si="25"/>
        <v>#DIV/0!</v>
      </c>
      <c r="X43" s="90" t="e">
        <f t="shared" si="25"/>
        <v>#DIV/0!</v>
      </c>
      <c r="Y43" s="90" t="e">
        <f t="shared" si="25"/>
        <v>#DIV/0!</v>
      </c>
      <c r="Z43" s="90" t="e">
        <f t="shared" si="25"/>
        <v>#DIV/0!</v>
      </c>
      <c r="AA43" s="90" t="e">
        <f t="shared" si="25"/>
        <v>#DIV/0!</v>
      </c>
      <c r="AB43" s="90" t="e">
        <f t="shared" si="25"/>
        <v>#DIV/0!</v>
      </c>
      <c r="AC43" s="90" t="e">
        <f t="shared" si="25"/>
        <v>#DIV/0!</v>
      </c>
      <c r="AD43" s="90" t="e">
        <f t="shared" si="25"/>
        <v>#DIV/0!</v>
      </c>
      <c r="AE43" s="90" t="e">
        <f t="shared" si="25"/>
        <v>#DIV/0!</v>
      </c>
      <c r="AF43" s="90" t="e">
        <f t="shared" si="25"/>
        <v>#DIV/0!</v>
      </c>
      <c r="AG43" s="90" t="e">
        <f t="shared" si="25"/>
        <v>#DIV/0!</v>
      </c>
      <c r="AH43" s="90" t="e">
        <f t="shared" si="25"/>
        <v>#DIV/0!</v>
      </c>
      <c r="AI43" s="90" t="e">
        <f t="shared" si="25"/>
        <v>#DIV/0!</v>
      </c>
      <c r="AJ43" s="90" t="e">
        <f t="shared" si="25"/>
        <v>#DIV/0!</v>
      </c>
      <c r="AK43" s="90" t="e">
        <f t="shared" si="25"/>
        <v>#DIV/0!</v>
      </c>
      <c r="AL43" s="90" t="e">
        <f t="shared" si="25"/>
        <v>#DIV/0!</v>
      </c>
      <c r="AM43" s="90" t="e">
        <f t="shared" si="25"/>
        <v>#DIV/0!</v>
      </c>
      <c r="AN43" s="90" t="e">
        <f t="shared" si="25"/>
        <v>#DIV/0!</v>
      </c>
      <c r="AO43" s="90" t="e">
        <f t="shared" si="25"/>
        <v>#DIV/0!</v>
      </c>
      <c r="AP43" s="90" t="e">
        <f t="shared" si="25"/>
        <v>#DIV/0!</v>
      </c>
      <c r="AQ43" s="90" t="e">
        <f t="shared" si="25"/>
        <v>#DIV/0!</v>
      </c>
      <c r="AR43" s="90" t="e">
        <f t="shared" si="25"/>
        <v>#DIV/0!</v>
      </c>
    </row>
    <row r="44" spans="1:45" s="3" customFormat="1" x14ac:dyDescent="0.25">
      <c r="A44" s="58"/>
      <c r="B44" s="3" t="s">
        <v>43</v>
      </c>
      <c r="C44" s="65" t="s">
        <v>25</v>
      </c>
      <c r="D44" s="97">
        <f>'Investment Scenario'!B17</f>
        <v>0.19</v>
      </c>
      <c r="E44" s="64"/>
      <c r="F44" s="96">
        <f>MIN(-F43*$D$44,0)</f>
        <v>0</v>
      </c>
      <c r="G44" s="96" t="e">
        <f t="shared" ref="G44:AR44" si="26">MIN(-G43*$D$44,0)</f>
        <v>#DIV/0!</v>
      </c>
      <c r="H44" s="96" t="e">
        <f t="shared" si="26"/>
        <v>#DIV/0!</v>
      </c>
      <c r="I44" s="96" t="e">
        <f t="shared" si="26"/>
        <v>#DIV/0!</v>
      </c>
      <c r="J44" s="96" t="e">
        <f t="shared" si="26"/>
        <v>#DIV/0!</v>
      </c>
      <c r="K44" s="96" t="e">
        <f t="shared" si="26"/>
        <v>#DIV/0!</v>
      </c>
      <c r="L44" s="96" t="e">
        <f t="shared" si="26"/>
        <v>#DIV/0!</v>
      </c>
      <c r="M44" s="96" t="e">
        <f t="shared" si="26"/>
        <v>#DIV/0!</v>
      </c>
      <c r="N44" s="96" t="e">
        <f t="shared" si="26"/>
        <v>#DIV/0!</v>
      </c>
      <c r="O44" s="96" t="e">
        <f t="shared" si="26"/>
        <v>#DIV/0!</v>
      </c>
      <c r="P44" s="96" t="e">
        <f t="shared" si="26"/>
        <v>#DIV/0!</v>
      </c>
      <c r="Q44" s="96" t="e">
        <f t="shared" si="26"/>
        <v>#DIV/0!</v>
      </c>
      <c r="R44" s="96" t="e">
        <f t="shared" si="26"/>
        <v>#DIV/0!</v>
      </c>
      <c r="S44" s="96" t="e">
        <f t="shared" si="26"/>
        <v>#DIV/0!</v>
      </c>
      <c r="T44" s="96" t="e">
        <f t="shared" si="26"/>
        <v>#DIV/0!</v>
      </c>
      <c r="U44" s="96" t="e">
        <f t="shared" si="26"/>
        <v>#DIV/0!</v>
      </c>
      <c r="V44" s="96" t="e">
        <f t="shared" si="26"/>
        <v>#DIV/0!</v>
      </c>
      <c r="W44" s="96" t="e">
        <f t="shared" si="26"/>
        <v>#DIV/0!</v>
      </c>
      <c r="X44" s="96" t="e">
        <f t="shared" si="26"/>
        <v>#DIV/0!</v>
      </c>
      <c r="Y44" s="96" t="e">
        <f t="shared" si="26"/>
        <v>#DIV/0!</v>
      </c>
      <c r="Z44" s="96" t="e">
        <f t="shared" si="26"/>
        <v>#DIV/0!</v>
      </c>
      <c r="AA44" s="96" t="e">
        <f t="shared" si="26"/>
        <v>#DIV/0!</v>
      </c>
      <c r="AB44" s="96" t="e">
        <f t="shared" si="26"/>
        <v>#DIV/0!</v>
      </c>
      <c r="AC44" s="96" t="e">
        <f t="shared" si="26"/>
        <v>#DIV/0!</v>
      </c>
      <c r="AD44" s="96" t="e">
        <f t="shared" si="26"/>
        <v>#DIV/0!</v>
      </c>
      <c r="AE44" s="96" t="e">
        <f t="shared" si="26"/>
        <v>#DIV/0!</v>
      </c>
      <c r="AF44" s="96" t="e">
        <f t="shared" si="26"/>
        <v>#DIV/0!</v>
      </c>
      <c r="AG44" s="96" t="e">
        <f t="shared" si="26"/>
        <v>#DIV/0!</v>
      </c>
      <c r="AH44" s="96" t="e">
        <f t="shared" si="26"/>
        <v>#DIV/0!</v>
      </c>
      <c r="AI44" s="96" t="e">
        <f t="shared" si="26"/>
        <v>#DIV/0!</v>
      </c>
      <c r="AJ44" s="96" t="e">
        <f t="shared" si="26"/>
        <v>#DIV/0!</v>
      </c>
      <c r="AK44" s="96" t="e">
        <f t="shared" si="26"/>
        <v>#DIV/0!</v>
      </c>
      <c r="AL44" s="96" t="e">
        <f t="shared" si="26"/>
        <v>#DIV/0!</v>
      </c>
      <c r="AM44" s="96" t="e">
        <f t="shared" si="26"/>
        <v>#DIV/0!</v>
      </c>
      <c r="AN44" s="96" t="e">
        <f t="shared" si="26"/>
        <v>#DIV/0!</v>
      </c>
      <c r="AO44" s="96" t="e">
        <f t="shared" si="26"/>
        <v>#DIV/0!</v>
      </c>
      <c r="AP44" s="96" t="e">
        <f t="shared" si="26"/>
        <v>#DIV/0!</v>
      </c>
      <c r="AQ44" s="96" t="e">
        <f t="shared" si="26"/>
        <v>#DIV/0!</v>
      </c>
      <c r="AR44" s="96" t="e">
        <f t="shared" si="26"/>
        <v>#DIV/0!</v>
      </c>
    </row>
    <row r="45" spans="1:45" s="1" customFormat="1" x14ac:dyDescent="0.25">
      <c r="A45" s="58"/>
      <c r="B45" s="88" t="s">
        <v>44</v>
      </c>
      <c r="C45" s="89" t="s">
        <v>25</v>
      </c>
      <c r="D45" s="58"/>
      <c r="E45" s="64"/>
      <c r="F45" s="90">
        <f>SUM(F43:F44)</f>
        <v>0</v>
      </c>
      <c r="G45" s="90" t="e">
        <f>SUM(G43:G44)</f>
        <v>#DIV/0!</v>
      </c>
      <c r="H45" s="90" t="e">
        <f t="shared" ref="H45:AR45" si="27">SUM(H43:H44)</f>
        <v>#DIV/0!</v>
      </c>
      <c r="I45" s="90" t="e">
        <f t="shared" si="27"/>
        <v>#DIV/0!</v>
      </c>
      <c r="J45" s="90" t="e">
        <f t="shared" si="27"/>
        <v>#DIV/0!</v>
      </c>
      <c r="K45" s="90" t="e">
        <f t="shared" si="27"/>
        <v>#DIV/0!</v>
      </c>
      <c r="L45" s="90" t="e">
        <f t="shared" si="27"/>
        <v>#DIV/0!</v>
      </c>
      <c r="M45" s="90" t="e">
        <f t="shared" si="27"/>
        <v>#DIV/0!</v>
      </c>
      <c r="N45" s="90" t="e">
        <f t="shared" si="27"/>
        <v>#DIV/0!</v>
      </c>
      <c r="O45" s="90" t="e">
        <f t="shared" si="27"/>
        <v>#DIV/0!</v>
      </c>
      <c r="P45" s="90" t="e">
        <f t="shared" si="27"/>
        <v>#DIV/0!</v>
      </c>
      <c r="Q45" s="90" t="e">
        <f t="shared" si="27"/>
        <v>#DIV/0!</v>
      </c>
      <c r="R45" s="90" t="e">
        <f t="shared" si="27"/>
        <v>#DIV/0!</v>
      </c>
      <c r="S45" s="90" t="e">
        <f t="shared" si="27"/>
        <v>#DIV/0!</v>
      </c>
      <c r="T45" s="90" t="e">
        <f t="shared" si="27"/>
        <v>#DIV/0!</v>
      </c>
      <c r="U45" s="90" t="e">
        <f t="shared" si="27"/>
        <v>#DIV/0!</v>
      </c>
      <c r="V45" s="90" t="e">
        <f t="shared" si="27"/>
        <v>#DIV/0!</v>
      </c>
      <c r="W45" s="90" t="e">
        <f t="shared" si="27"/>
        <v>#DIV/0!</v>
      </c>
      <c r="X45" s="90" t="e">
        <f t="shared" si="27"/>
        <v>#DIV/0!</v>
      </c>
      <c r="Y45" s="90" t="e">
        <f t="shared" si="27"/>
        <v>#DIV/0!</v>
      </c>
      <c r="Z45" s="90" t="e">
        <f t="shared" si="27"/>
        <v>#DIV/0!</v>
      </c>
      <c r="AA45" s="90" t="e">
        <f t="shared" si="27"/>
        <v>#DIV/0!</v>
      </c>
      <c r="AB45" s="90" t="e">
        <f t="shared" si="27"/>
        <v>#DIV/0!</v>
      </c>
      <c r="AC45" s="90" t="e">
        <f t="shared" si="27"/>
        <v>#DIV/0!</v>
      </c>
      <c r="AD45" s="90" t="e">
        <f t="shared" si="27"/>
        <v>#DIV/0!</v>
      </c>
      <c r="AE45" s="90" t="e">
        <f t="shared" si="27"/>
        <v>#DIV/0!</v>
      </c>
      <c r="AF45" s="90" t="e">
        <f t="shared" si="27"/>
        <v>#DIV/0!</v>
      </c>
      <c r="AG45" s="90" t="e">
        <f t="shared" si="27"/>
        <v>#DIV/0!</v>
      </c>
      <c r="AH45" s="90" t="e">
        <f t="shared" si="27"/>
        <v>#DIV/0!</v>
      </c>
      <c r="AI45" s="90" t="e">
        <f t="shared" si="27"/>
        <v>#DIV/0!</v>
      </c>
      <c r="AJ45" s="90" t="e">
        <f t="shared" si="27"/>
        <v>#DIV/0!</v>
      </c>
      <c r="AK45" s="90" t="e">
        <f t="shared" si="27"/>
        <v>#DIV/0!</v>
      </c>
      <c r="AL45" s="90" t="e">
        <f t="shared" si="27"/>
        <v>#DIV/0!</v>
      </c>
      <c r="AM45" s="90" t="e">
        <f t="shared" si="27"/>
        <v>#DIV/0!</v>
      </c>
      <c r="AN45" s="90" t="e">
        <f t="shared" si="27"/>
        <v>#DIV/0!</v>
      </c>
      <c r="AO45" s="90" t="e">
        <f t="shared" si="27"/>
        <v>#DIV/0!</v>
      </c>
      <c r="AP45" s="90" t="e">
        <f t="shared" si="27"/>
        <v>#DIV/0!</v>
      </c>
      <c r="AQ45" s="90" t="e">
        <f t="shared" si="27"/>
        <v>#DIV/0!</v>
      </c>
      <c r="AR45" s="90" t="e">
        <f t="shared" si="27"/>
        <v>#DIV/0!</v>
      </c>
    </row>
    <row r="46" spans="1:45" s="3" customFormat="1" x14ac:dyDescent="0.25">
      <c r="C46" s="65"/>
      <c r="E46" s="64"/>
      <c r="F46" s="29"/>
      <c r="G46" s="30"/>
      <c r="H46" s="30"/>
      <c r="I46" s="30"/>
      <c r="J46" s="30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45" s="3" customFormat="1" x14ac:dyDescent="0.25">
      <c r="A47" s="1" t="s">
        <v>45</v>
      </c>
      <c r="C47" s="98"/>
      <c r="E47" s="64"/>
      <c r="F47" s="29"/>
      <c r="G47" s="30"/>
      <c r="H47" s="30"/>
      <c r="I47" s="30"/>
      <c r="J47" s="30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45" s="1" customFormat="1" x14ac:dyDescent="0.25">
      <c r="A48" s="58"/>
      <c r="B48" s="61" t="s">
        <v>34</v>
      </c>
      <c r="C48" s="62" t="s">
        <v>25</v>
      </c>
      <c r="D48" s="58"/>
      <c r="E48" s="64"/>
      <c r="F48" s="96">
        <f>F36</f>
        <v>0</v>
      </c>
      <c r="G48" s="96">
        <f t="shared" ref="G48:AR48" si="28">G36</f>
        <v>0</v>
      </c>
      <c r="H48" s="96">
        <f t="shared" si="28"/>
        <v>0</v>
      </c>
      <c r="I48" s="96">
        <f>I36</f>
        <v>0</v>
      </c>
      <c r="J48" s="96">
        <f t="shared" si="28"/>
        <v>0</v>
      </c>
      <c r="K48" s="96">
        <f t="shared" si="28"/>
        <v>0</v>
      </c>
      <c r="L48" s="96">
        <f t="shared" si="28"/>
        <v>0</v>
      </c>
      <c r="M48" s="96">
        <f t="shared" si="28"/>
        <v>0</v>
      </c>
      <c r="N48" s="96">
        <f t="shared" si="28"/>
        <v>0</v>
      </c>
      <c r="O48" s="96">
        <f t="shared" si="28"/>
        <v>0</v>
      </c>
      <c r="P48" s="96">
        <f t="shared" si="28"/>
        <v>0</v>
      </c>
      <c r="Q48" s="96">
        <f t="shared" si="28"/>
        <v>0</v>
      </c>
      <c r="R48" s="96">
        <f t="shared" si="28"/>
        <v>0</v>
      </c>
      <c r="S48" s="96">
        <f t="shared" si="28"/>
        <v>0</v>
      </c>
      <c r="T48" s="96">
        <f t="shared" si="28"/>
        <v>0</v>
      </c>
      <c r="U48" s="96">
        <f t="shared" si="28"/>
        <v>0</v>
      </c>
      <c r="V48" s="96">
        <f t="shared" si="28"/>
        <v>0</v>
      </c>
      <c r="W48" s="96">
        <f t="shared" si="28"/>
        <v>0</v>
      </c>
      <c r="X48" s="96">
        <f t="shared" si="28"/>
        <v>0</v>
      </c>
      <c r="Y48" s="96">
        <f t="shared" si="28"/>
        <v>0</v>
      </c>
      <c r="Z48" s="96">
        <f t="shared" si="28"/>
        <v>0</v>
      </c>
      <c r="AA48" s="96">
        <f t="shared" si="28"/>
        <v>0</v>
      </c>
      <c r="AB48" s="96">
        <f t="shared" si="28"/>
        <v>0</v>
      </c>
      <c r="AC48" s="96">
        <f t="shared" si="28"/>
        <v>0</v>
      </c>
      <c r="AD48" s="96">
        <f t="shared" si="28"/>
        <v>0</v>
      </c>
      <c r="AE48" s="96">
        <f t="shared" si="28"/>
        <v>0</v>
      </c>
      <c r="AF48" s="96">
        <f t="shared" si="28"/>
        <v>0</v>
      </c>
      <c r="AG48" s="96">
        <f t="shared" si="28"/>
        <v>0</v>
      </c>
      <c r="AH48" s="96">
        <f t="shared" si="28"/>
        <v>0</v>
      </c>
      <c r="AI48" s="96">
        <f t="shared" si="28"/>
        <v>0</v>
      </c>
      <c r="AJ48" s="96">
        <f t="shared" si="28"/>
        <v>0</v>
      </c>
      <c r="AK48" s="96">
        <f t="shared" si="28"/>
        <v>0</v>
      </c>
      <c r="AL48" s="96">
        <f t="shared" si="28"/>
        <v>0</v>
      </c>
      <c r="AM48" s="96">
        <f t="shared" si="28"/>
        <v>0</v>
      </c>
      <c r="AN48" s="96">
        <f t="shared" si="28"/>
        <v>0</v>
      </c>
      <c r="AO48" s="96">
        <f t="shared" si="28"/>
        <v>0</v>
      </c>
      <c r="AP48" s="96">
        <f t="shared" si="28"/>
        <v>0</v>
      </c>
      <c r="AQ48" s="96">
        <f t="shared" si="28"/>
        <v>0</v>
      </c>
      <c r="AR48" s="96">
        <f t="shared" si="28"/>
        <v>0</v>
      </c>
    </row>
    <row r="49" spans="2:44" s="3" customFormat="1" x14ac:dyDescent="0.25">
      <c r="B49" s="10" t="s">
        <v>46</v>
      </c>
      <c r="C49" s="93" t="s">
        <v>25</v>
      </c>
      <c r="D49" s="90">
        <f>SUM(F49:AR49)</f>
        <v>0</v>
      </c>
      <c r="E49" s="64"/>
      <c r="F49" s="96">
        <f>+F50+F51</f>
        <v>0</v>
      </c>
      <c r="G49" s="96">
        <f t="shared" ref="G49:AR49" si="29">+G50+G51</f>
        <v>0</v>
      </c>
      <c r="H49" s="96">
        <f t="shared" si="29"/>
        <v>0</v>
      </c>
      <c r="I49" s="96">
        <f>+I50+I51</f>
        <v>0</v>
      </c>
      <c r="J49" s="96">
        <f t="shared" si="29"/>
        <v>0</v>
      </c>
      <c r="K49" s="96">
        <f t="shared" si="29"/>
        <v>0</v>
      </c>
      <c r="L49" s="96">
        <f t="shared" si="29"/>
        <v>0</v>
      </c>
      <c r="M49" s="96">
        <f t="shared" si="29"/>
        <v>0</v>
      </c>
      <c r="N49" s="96">
        <f t="shared" si="29"/>
        <v>0</v>
      </c>
      <c r="O49" s="96">
        <f t="shared" si="29"/>
        <v>0</v>
      </c>
      <c r="P49" s="96">
        <f t="shared" si="29"/>
        <v>0</v>
      </c>
      <c r="Q49" s="96">
        <f t="shared" si="29"/>
        <v>0</v>
      </c>
      <c r="R49" s="96">
        <f t="shared" si="29"/>
        <v>0</v>
      </c>
      <c r="S49" s="96">
        <f t="shared" si="29"/>
        <v>0</v>
      </c>
      <c r="T49" s="96">
        <f t="shared" si="29"/>
        <v>0</v>
      </c>
      <c r="U49" s="96">
        <f t="shared" si="29"/>
        <v>0</v>
      </c>
      <c r="V49" s="96">
        <f t="shared" si="29"/>
        <v>0</v>
      </c>
      <c r="W49" s="96">
        <f t="shared" si="29"/>
        <v>0</v>
      </c>
      <c r="X49" s="96">
        <f t="shared" si="29"/>
        <v>0</v>
      </c>
      <c r="Y49" s="96">
        <f t="shared" si="29"/>
        <v>0</v>
      </c>
      <c r="Z49" s="96">
        <f t="shared" si="29"/>
        <v>0</v>
      </c>
      <c r="AA49" s="96">
        <f t="shared" si="29"/>
        <v>0</v>
      </c>
      <c r="AB49" s="96">
        <f t="shared" si="29"/>
        <v>0</v>
      </c>
      <c r="AC49" s="96">
        <f t="shared" si="29"/>
        <v>0</v>
      </c>
      <c r="AD49" s="96">
        <f t="shared" si="29"/>
        <v>0</v>
      </c>
      <c r="AE49" s="96">
        <f t="shared" si="29"/>
        <v>0</v>
      </c>
      <c r="AF49" s="96">
        <f t="shared" si="29"/>
        <v>0</v>
      </c>
      <c r="AG49" s="96">
        <f t="shared" si="29"/>
        <v>0</v>
      </c>
      <c r="AH49" s="96">
        <f t="shared" si="29"/>
        <v>0</v>
      </c>
      <c r="AI49" s="96">
        <f t="shared" si="29"/>
        <v>0</v>
      </c>
      <c r="AJ49" s="96">
        <f t="shared" si="29"/>
        <v>0</v>
      </c>
      <c r="AK49" s="96">
        <f t="shared" si="29"/>
        <v>0</v>
      </c>
      <c r="AL49" s="96">
        <f t="shared" si="29"/>
        <v>0</v>
      </c>
      <c r="AM49" s="96">
        <f t="shared" si="29"/>
        <v>0</v>
      </c>
      <c r="AN49" s="96">
        <f t="shared" si="29"/>
        <v>0</v>
      </c>
      <c r="AO49" s="96">
        <f t="shared" si="29"/>
        <v>0</v>
      </c>
      <c r="AP49" s="96">
        <f t="shared" si="29"/>
        <v>0</v>
      </c>
      <c r="AQ49" s="96">
        <f t="shared" si="29"/>
        <v>0</v>
      </c>
      <c r="AR49" s="96">
        <f t="shared" si="29"/>
        <v>0</v>
      </c>
    </row>
    <row r="50" spans="2:44" s="3" customFormat="1" x14ac:dyDescent="0.25">
      <c r="B50" s="3" t="s">
        <v>47</v>
      </c>
      <c r="C50" s="93" t="s">
        <v>25</v>
      </c>
      <c r="D50" s="90">
        <f>SUM(F50:AP50)</f>
        <v>0</v>
      </c>
      <c r="E50" s="64"/>
      <c r="F50" s="139">
        <f>-'Funding Gap'!E43/1000000</f>
        <v>0</v>
      </c>
      <c r="G50" s="139">
        <f>-'Funding Gap'!F43/1000000</f>
        <v>0</v>
      </c>
      <c r="H50" s="139">
        <f>-'Funding Gap'!G43/1000000</f>
        <v>0</v>
      </c>
      <c r="I50" s="139">
        <f>-'Funding Gap'!H43/1000000</f>
        <v>0</v>
      </c>
      <c r="J50" s="139">
        <f>-'Funding Gap'!I43/1000000</f>
        <v>0</v>
      </c>
      <c r="K50" s="139">
        <f>-'Funding Gap'!J43/1000000</f>
        <v>0</v>
      </c>
      <c r="L50" s="139">
        <f>-'Funding Gap'!K43/1000000</f>
        <v>0</v>
      </c>
      <c r="M50" s="139">
        <f>-'Funding Gap'!L43/1000000</f>
        <v>0</v>
      </c>
      <c r="N50" s="139">
        <f>-'Funding Gap'!M43/1000000</f>
        <v>0</v>
      </c>
      <c r="O50" s="139">
        <f>-'Funding Gap'!N43/1000000</f>
        <v>0</v>
      </c>
      <c r="P50" s="139">
        <f>-'Funding Gap'!O43/1000000</f>
        <v>0</v>
      </c>
      <c r="Q50" s="139">
        <f>-'Funding Gap'!P43/1000000</f>
        <v>0</v>
      </c>
      <c r="R50" s="139">
        <f>-'Funding Gap'!Q43/1000000</f>
        <v>0</v>
      </c>
      <c r="S50" s="139">
        <f>-'Funding Gap'!R43/1000000</f>
        <v>0</v>
      </c>
      <c r="T50" s="139">
        <f>-'Funding Gap'!S43/1000000</f>
        <v>0</v>
      </c>
      <c r="U50" s="139">
        <f>-'Funding Gap'!T43/1000000</f>
        <v>0</v>
      </c>
      <c r="V50" s="139">
        <f>-'Funding Gap'!U43/1000000</f>
        <v>0</v>
      </c>
      <c r="W50" s="139">
        <f>-'Funding Gap'!V43/1000000</f>
        <v>0</v>
      </c>
      <c r="X50" s="139">
        <f>-'Funding Gap'!W43/1000000</f>
        <v>0</v>
      </c>
      <c r="Y50" s="139">
        <f>-'Funding Gap'!X43/1000000</f>
        <v>0</v>
      </c>
      <c r="Z50" s="139">
        <f>-'Funding Gap'!Y43/1000000</f>
        <v>0</v>
      </c>
      <c r="AA50" s="139">
        <f>-'Funding Gap'!Z43/1000000</f>
        <v>0</v>
      </c>
      <c r="AB50" s="139">
        <f>-'Funding Gap'!AA43/1000000</f>
        <v>0</v>
      </c>
      <c r="AC50" s="139">
        <f>-'Funding Gap'!AB43/1000000</f>
        <v>0</v>
      </c>
      <c r="AD50" s="139">
        <f>-'Funding Gap'!AC43/1000000</f>
        <v>0</v>
      </c>
      <c r="AE50" s="139">
        <f>-'Funding Gap'!AD43/1000000</f>
        <v>0</v>
      </c>
      <c r="AF50" s="139">
        <f>-'Funding Gap'!AE43/1000000</f>
        <v>0</v>
      </c>
      <c r="AG50" s="139">
        <f>-'Funding Gap'!AF43/1000000</f>
        <v>0</v>
      </c>
      <c r="AH50" s="139">
        <f>-'Funding Gap'!AG43/1000000</f>
        <v>0</v>
      </c>
      <c r="AI50" s="139">
        <f>-'Funding Gap'!AH43/1000000</f>
        <v>0</v>
      </c>
      <c r="AJ50" s="139">
        <f>-'Funding Gap'!AI43/1000000</f>
        <v>0</v>
      </c>
      <c r="AK50" s="139">
        <f>-'Funding Gap'!AJ43/1000000</f>
        <v>0</v>
      </c>
      <c r="AL50" s="139">
        <f>-'Funding Gap'!AK43/1000000</f>
        <v>0</v>
      </c>
      <c r="AM50" s="139">
        <f>-'Funding Gap'!AL43/1000000</f>
        <v>0</v>
      </c>
      <c r="AN50" s="139">
        <f>-'Funding Gap'!AM43/1000000</f>
        <v>0</v>
      </c>
      <c r="AO50" s="139">
        <f>-'Funding Gap'!AN43/1000000</f>
        <v>0</v>
      </c>
      <c r="AP50" s="139">
        <f>-'Funding Gap'!AO43/1000000</f>
        <v>0</v>
      </c>
      <c r="AQ50" s="139">
        <f>-'Funding Gap'!AP43/1000000</f>
        <v>0</v>
      </c>
      <c r="AR50" s="139">
        <f>-'Funding Gap'!AQ43/1000000</f>
        <v>0</v>
      </c>
    </row>
    <row r="51" spans="2:44" s="3" customFormat="1" x14ac:dyDescent="0.25">
      <c r="B51" s="3" t="s">
        <v>48</v>
      </c>
      <c r="C51" s="93" t="s">
        <v>25</v>
      </c>
      <c r="D51" s="97" t="e">
        <f>(D50-D49)/D50</f>
        <v>#DIV/0!</v>
      </c>
      <c r="E51" s="64"/>
      <c r="F51" s="139">
        <f>'Funding Gap'!E44/1000000</f>
        <v>0</v>
      </c>
      <c r="G51" s="139">
        <f>'Funding Gap'!F44/1000000</f>
        <v>0</v>
      </c>
      <c r="H51" s="139">
        <f>'Funding Gap'!G44/1000000</f>
        <v>0</v>
      </c>
      <c r="I51" s="139">
        <f>'Funding Gap'!H44/1000000</f>
        <v>0</v>
      </c>
      <c r="J51" s="139">
        <f>'Funding Gap'!I44/1000000</f>
        <v>0</v>
      </c>
      <c r="K51" s="139">
        <f>'Funding Gap'!J44/1000000</f>
        <v>0</v>
      </c>
      <c r="L51" s="139">
        <f>'Funding Gap'!K44/1000000</f>
        <v>0</v>
      </c>
      <c r="M51" s="139">
        <f>'Funding Gap'!L44/1000000</f>
        <v>0</v>
      </c>
      <c r="N51" s="139">
        <f>'Funding Gap'!M44/1000000</f>
        <v>0</v>
      </c>
      <c r="O51" s="139">
        <f>'Funding Gap'!N44/1000000</f>
        <v>0</v>
      </c>
      <c r="P51" s="139">
        <f>'Funding Gap'!O44/1000000</f>
        <v>0</v>
      </c>
      <c r="Q51" s="139">
        <f>'Funding Gap'!P44/1000000</f>
        <v>0</v>
      </c>
      <c r="R51" s="139">
        <f>'Funding Gap'!Q44/1000000</f>
        <v>0</v>
      </c>
      <c r="S51" s="139">
        <f>'Funding Gap'!R44/1000000</f>
        <v>0</v>
      </c>
      <c r="T51" s="139">
        <f>'Funding Gap'!S44/1000000</f>
        <v>0</v>
      </c>
      <c r="U51" s="139">
        <f>'Funding Gap'!T44/1000000</f>
        <v>0</v>
      </c>
      <c r="V51" s="139">
        <f>'Funding Gap'!U44/1000000</f>
        <v>0</v>
      </c>
      <c r="W51" s="139">
        <f>'Funding Gap'!V44/1000000</f>
        <v>0</v>
      </c>
      <c r="X51" s="139">
        <f>'Funding Gap'!W44/1000000</f>
        <v>0</v>
      </c>
      <c r="Y51" s="139">
        <f>'Funding Gap'!X44/1000000</f>
        <v>0</v>
      </c>
      <c r="Z51" s="139">
        <f>'Funding Gap'!Y44/1000000</f>
        <v>0</v>
      </c>
      <c r="AA51" s="139">
        <f>'Funding Gap'!Z44/1000000</f>
        <v>0</v>
      </c>
      <c r="AB51" s="139">
        <f>'Funding Gap'!AA44/1000000</f>
        <v>0</v>
      </c>
      <c r="AC51" s="139">
        <f>'Funding Gap'!AB44/1000000</f>
        <v>0</v>
      </c>
      <c r="AD51" s="139">
        <f>'Funding Gap'!AC44/1000000</f>
        <v>0</v>
      </c>
      <c r="AE51" s="139">
        <f>'Funding Gap'!AD44/1000000</f>
        <v>0</v>
      </c>
      <c r="AF51" s="139">
        <f>'Funding Gap'!AE44/1000000</f>
        <v>0</v>
      </c>
      <c r="AG51" s="139">
        <f>'Funding Gap'!AF44/1000000</f>
        <v>0</v>
      </c>
      <c r="AH51" s="139">
        <f>'Funding Gap'!AG44/1000000</f>
        <v>0</v>
      </c>
      <c r="AI51" s="139">
        <f>'Funding Gap'!AH44/1000000</f>
        <v>0</v>
      </c>
      <c r="AJ51" s="139">
        <f>'Funding Gap'!AI44/1000000</f>
        <v>0</v>
      </c>
      <c r="AK51" s="139">
        <f>'Funding Gap'!AJ44/1000000</f>
        <v>0</v>
      </c>
      <c r="AL51" s="139">
        <f>'Funding Gap'!AK44/1000000</f>
        <v>0</v>
      </c>
      <c r="AM51" s="139">
        <f>'Funding Gap'!AL44/1000000</f>
        <v>0</v>
      </c>
      <c r="AN51" s="139">
        <f>'Funding Gap'!AM44/1000000</f>
        <v>0</v>
      </c>
      <c r="AO51" s="139">
        <f>'Funding Gap'!AN44/1000000</f>
        <v>0</v>
      </c>
      <c r="AP51" s="139">
        <f>'Funding Gap'!AO44/1000000</f>
        <v>0</v>
      </c>
      <c r="AQ51" s="139">
        <f>'Funding Gap'!AP44/1000000</f>
        <v>0</v>
      </c>
      <c r="AR51" s="139">
        <f>'Funding Gap'!AQ44/1000000</f>
        <v>0</v>
      </c>
    </row>
    <row r="52" spans="2:44" s="3" customFormat="1" x14ac:dyDescent="0.25">
      <c r="B52" s="10" t="s">
        <v>49</v>
      </c>
      <c r="C52" s="93" t="s">
        <v>50</v>
      </c>
      <c r="D52" s="136">
        <f>'Investment Scenario'!B49</f>
        <v>0</v>
      </c>
      <c r="E52" s="64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</row>
    <row r="53" spans="2:44" s="3" customFormat="1" x14ac:dyDescent="0.25">
      <c r="B53" s="10" t="s">
        <v>51</v>
      </c>
      <c r="C53" s="93" t="s">
        <v>25</v>
      </c>
      <c r="E53" s="10"/>
      <c r="F53" s="5">
        <f>MIN(-F39*$D$44,0)</f>
        <v>0</v>
      </c>
      <c r="G53" s="5">
        <f t="shared" ref="G53:AR53" si="30">MIN(-G39*$D$44,0)</f>
        <v>0</v>
      </c>
      <c r="H53" s="5">
        <f t="shared" si="30"/>
        <v>0</v>
      </c>
      <c r="I53" s="5">
        <f t="shared" si="30"/>
        <v>0</v>
      </c>
      <c r="J53" s="5">
        <f t="shared" si="30"/>
        <v>0</v>
      </c>
      <c r="K53" s="5">
        <f t="shared" si="30"/>
        <v>0</v>
      </c>
      <c r="L53" s="5">
        <f t="shared" si="30"/>
        <v>0</v>
      </c>
      <c r="M53" s="5">
        <f t="shared" si="30"/>
        <v>0</v>
      </c>
      <c r="N53" s="5">
        <f t="shared" si="30"/>
        <v>0</v>
      </c>
      <c r="O53" s="5">
        <f t="shared" si="30"/>
        <v>0</v>
      </c>
      <c r="P53" s="5">
        <f t="shared" si="30"/>
        <v>0</v>
      </c>
      <c r="Q53" s="5">
        <f t="shared" si="30"/>
        <v>0</v>
      </c>
      <c r="R53" s="5">
        <f t="shared" si="30"/>
        <v>0</v>
      </c>
      <c r="S53" s="5">
        <f t="shared" si="30"/>
        <v>0</v>
      </c>
      <c r="T53" s="5">
        <f t="shared" si="30"/>
        <v>0</v>
      </c>
      <c r="U53" s="5">
        <f t="shared" si="30"/>
        <v>0</v>
      </c>
      <c r="V53" s="5">
        <f t="shared" si="30"/>
        <v>0</v>
      </c>
      <c r="W53" s="5">
        <f t="shared" si="30"/>
        <v>0</v>
      </c>
      <c r="X53" s="5">
        <f t="shared" si="30"/>
        <v>0</v>
      </c>
      <c r="Y53" s="5">
        <f t="shared" si="30"/>
        <v>0</v>
      </c>
      <c r="Z53" s="5">
        <f t="shared" si="30"/>
        <v>0</v>
      </c>
      <c r="AA53" s="5">
        <f t="shared" si="30"/>
        <v>0</v>
      </c>
      <c r="AB53" s="5">
        <f t="shared" si="30"/>
        <v>0</v>
      </c>
      <c r="AC53" s="5">
        <f t="shared" si="30"/>
        <v>0</v>
      </c>
      <c r="AD53" s="5">
        <f t="shared" si="30"/>
        <v>0</v>
      </c>
      <c r="AE53" s="5">
        <f t="shared" si="30"/>
        <v>0</v>
      </c>
      <c r="AF53" s="5">
        <f t="shared" si="30"/>
        <v>0</v>
      </c>
      <c r="AG53" s="5">
        <f t="shared" si="30"/>
        <v>0</v>
      </c>
      <c r="AH53" s="5">
        <f t="shared" si="30"/>
        <v>0</v>
      </c>
      <c r="AI53" s="5">
        <f t="shared" si="30"/>
        <v>0</v>
      </c>
      <c r="AJ53" s="5">
        <f t="shared" si="30"/>
        <v>0</v>
      </c>
      <c r="AK53" s="5">
        <f t="shared" si="30"/>
        <v>0</v>
      </c>
      <c r="AL53" s="5">
        <f t="shared" si="30"/>
        <v>0</v>
      </c>
      <c r="AM53" s="5">
        <f t="shared" si="30"/>
        <v>0</v>
      </c>
      <c r="AN53" s="5">
        <f t="shared" si="30"/>
        <v>0</v>
      </c>
      <c r="AO53" s="5">
        <f t="shared" si="30"/>
        <v>0</v>
      </c>
      <c r="AP53" s="5">
        <f t="shared" si="30"/>
        <v>0</v>
      </c>
      <c r="AQ53" s="5">
        <f t="shared" si="30"/>
        <v>0</v>
      </c>
      <c r="AR53" s="5">
        <f t="shared" si="30"/>
        <v>0</v>
      </c>
    </row>
    <row r="54" spans="2:44" s="3" customFormat="1" x14ac:dyDescent="0.25">
      <c r="B54" s="225" t="s">
        <v>192</v>
      </c>
      <c r="C54" s="226" t="s">
        <v>25</v>
      </c>
      <c r="D54" s="227"/>
      <c r="E54" s="225"/>
      <c r="F54" s="228" t="str">
        <f>IF(F$3&gt;0,SUM(F48,F53),"")</f>
        <v/>
      </c>
      <c r="G54" s="228" t="str">
        <f>IF(G$3&gt;0,SUM(G48,G53),"")</f>
        <v/>
      </c>
      <c r="H54" s="228" t="str">
        <f t="shared" ref="H54:AR54" si="31">IF(H$3&gt;0,SUM(H48,H53),"")</f>
        <v/>
      </c>
      <c r="I54" s="228" t="str">
        <f t="shared" si="31"/>
        <v/>
      </c>
      <c r="J54" s="228" t="str">
        <f t="shared" si="31"/>
        <v/>
      </c>
      <c r="K54" s="228" t="str">
        <f t="shared" si="31"/>
        <v/>
      </c>
      <c r="L54" s="228" t="str">
        <f t="shared" si="31"/>
        <v/>
      </c>
      <c r="M54" s="228" t="str">
        <f t="shared" si="31"/>
        <v/>
      </c>
      <c r="N54" s="228" t="str">
        <f t="shared" si="31"/>
        <v/>
      </c>
      <c r="O54" s="228" t="str">
        <f t="shared" si="31"/>
        <v/>
      </c>
      <c r="P54" s="228" t="str">
        <f t="shared" si="31"/>
        <v/>
      </c>
      <c r="Q54" s="228" t="str">
        <f t="shared" si="31"/>
        <v/>
      </c>
      <c r="R54" s="228" t="str">
        <f t="shared" si="31"/>
        <v/>
      </c>
      <c r="S54" s="228" t="str">
        <f t="shared" si="31"/>
        <v/>
      </c>
      <c r="T54" s="228" t="str">
        <f t="shared" si="31"/>
        <v/>
      </c>
      <c r="U54" s="228" t="str">
        <f t="shared" si="31"/>
        <v/>
      </c>
      <c r="V54" s="228" t="str">
        <f t="shared" si="31"/>
        <v/>
      </c>
      <c r="W54" s="228" t="str">
        <f t="shared" si="31"/>
        <v/>
      </c>
      <c r="X54" s="228" t="str">
        <f t="shared" si="31"/>
        <v/>
      </c>
      <c r="Y54" s="228" t="str">
        <f t="shared" si="31"/>
        <v/>
      </c>
      <c r="Z54" s="228" t="str">
        <f t="shared" si="31"/>
        <v/>
      </c>
      <c r="AA54" s="228" t="str">
        <f t="shared" si="31"/>
        <v/>
      </c>
      <c r="AB54" s="228" t="str">
        <f t="shared" si="31"/>
        <v/>
      </c>
      <c r="AC54" s="228" t="str">
        <f t="shared" si="31"/>
        <v/>
      </c>
      <c r="AD54" s="228" t="str">
        <f t="shared" si="31"/>
        <v/>
      </c>
      <c r="AE54" s="228" t="str">
        <f t="shared" si="31"/>
        <v/>
      </c>
      <c r="AF54" s="228" t="str">
        <f t="shared" si="31"/>
        <v/>
      </c>
      <c r="AG54" s="228" t="str">
        <f t="shared" si="31"/>
        <v/>
      </c>
      <c r="AH54" s="228" t="str">
        <f t="shared" si="31"/>
        <v/>
      </c>
      <c r="AI54" s="228" t="str">
        <f t="shared" si="31"/>
        <v/>
      </c>
      <c r="AJ54" s="228" t="str">
        <f t="shared" si="31"/>
        <v/>
      </c>
      <c r="AK54" s="228" t="str">
        <f t="shared" si="31"/>
        <v/>
      </c>
      <c r="AL54" s="228" t="str">
        <f t="shared" si="31"/>
        <v/>
      </c>
      <c r="AM54" s="228" t="str">
        <f t="shared" si="31"/>
        <v/>
      </c>
      <c r="AN54" s="228" t="str">
        <f t="shared" si="31"/>
        <v/>
      </c>
      <c r="AO54" s="228" t="str">
        <f t="shared" si="31"/>
        <v/>
      </c>
      <c r="AP54" s="228" t="str">
        <f t="shared" si="31"/>
        <v/>
      </c>
      <c r="AQ54" s="228" t="str">
        <f t="shared" si="31"/>
        <v/>
      </c>
      <c r="AR54" s="228" t="str">
        <f t="shared" si="31"/>
        <v/>
      </c>
    </row>
    <row r="55" spans="2:44" s="3" customFormat="1" x14ac:dyDescent="0.25">
      <c r="B55" s="225" t="s">
        <v>193</v>
      </c>
      <c r="C55" s="226" t="s">
        <v>25</v>
      </c>
      <c r="D55" s="227"/>
      <c r="E55" s="225"/>
      <c r="F55" s="228" t="str">
        <f>IF(F49=0,"",F49)</f>
        <v/>
      </c>
      <c r="G55" s="228" t="str">
        <f t="shared" ref="G55:AR55" si="32">IF(G49=0,"",G49)</f>
        <v/>
      </c>
      <c r="H55" s="228" t="str">
        <f t="shared" si="32"/>
        <v/>
      </c>
      <c r="I55" s="228" t="str">
        <f t="shared" si="32"/>
        <v/>
      </c>
      <c r="J55" s="228" t="str">
        <f t="shared" si="32"/>
        <v/>
      </c>
      <c r="K55" s="228" t="str">
        <f t="shared" si="32"/>
        <v/>
      </c>
      <c r="L55" s="228" t="str">
        <f t="shared" si="32"/>
        <v/>
      </c>
      <c r="M55" s="228" t="str">
        <f t="shared" si="32"/>
        <v/>
      </c>
      <c r="N55" s="228" t="str">
        <f t="shared" si="32"/>
        <v/>
      </c>
      <c r="O55" s="228" t="str">
        <f t="shared" si="32"/>
        <v/>
      </c>
      <c r="P55" s="228" t="str">
        <f t="shared" si="32"/>
        <v/>
      </c>
      <c r="Q55" s="228" t="str">
        <f t="shared" si="32"/>
        <v/>
      </c>
      <c r="R55" s="228" t="str">
        <f t="shared" si="32"/>
        <v/>
      </c>
      <c r="S55" s="228" t="str">
        <f t="shared" si="32"/>
        <v/>
      </c>
      <c r="T55" s="228" t="str">
        <f t="shared" si="32"/>
        <v/>
      </c>
      <c r="U55" s="228" t="str">
        <f t="shared" si="32"/>
        <v/>
      </c>
      <c r="V55" s="228" t="str">
        <f t="shared" si="32"/>
        <v/>
      </c>
      <c r="W55" s="228" t="str">
        <f t="shared" si="32"/>
        <v/>
      </c>
      <c r="X55" s="228" t="str">
        <f t="shared" si="32"/>
        <v/>
      </c>
      <c r="Y55" s="228" t="str">
        <f t="shared" si="32"/>
        <v/>
      </c>
      <c r="Z55" s="228" t="str">
        <f t="shared" si="32"/>
        <v/>
      </c>
      <c r="AA55" s="228" t="str">
        <f t="shared" si="32"/>
        <v/>
      </c>
      <c r="AB55" s="228" t="str">
        <f t="shared" si="32"/>
        <v/>
      </c>
      <c r="AC55" s="228" t="str">
        <f t="shared" si="32"/>
        <v/>
      </c>
      <c r="AD55" s="228" t="str">
        <f t="shared" si="32"/>
        <v/>
      </c>
      <c r="AE55" s="228" t="str">
        <f t="shared" si="32"/>
        <v/>
      </c>
      <c r="AF55" s="228" t="str">
        <f t="shared" si="32"/>
        <v/>
      </c>
      <c r="AG55" s="228" t="str">
        <f t="shared" si="32"/>
        <v/>
      </c>
      <c r="AH55" s="228" t="str">
        <f t="shared" si="32"/>
        <v/>
      </c>
      <c r="AI55" s="228" t="str">
        <f t="shared" si="32"/>
        <v/>
      </c>
      <c r="AJ55" s="228" t="str">
        <f t="shared" si="32"/>
        <v/>
      </c>
      <c r="AK55" s="228" t="str">
        <f t="shared" si="32"/>
        <v/>
      </c>
      <c r="AL55" s="228" t="str">
        <f t="shared" si="32"/>
        <v/>
      </c>
      <c r="AM55" s="228" t="str">
        <f t="shared" si="32"/>
        <v/>
      </c>
      <c r="AN55" s="228" t="str">
        <f t="shared" si="32"/>
        <v/>
      </c>
      <c r="AO55" s="228" t="str">
        <f t="shared" si="32"/>
        <v/>
      </c>
      <c r="AP55" s="228" t="str">
        <f t="shared" si="32"/>
        <v/>
      </c>
      <c r="AQ55" s="228" t="str">
        <f t="shared" si="32"/>
        <v/>
      </c>
      <c r="AR55" s="228" t="str">
        <f t="shared" si="32"/>
        <v/>
      </c>
    </row>
    <row r="56" spans="2:44" s="3" customFormat="1" x14ac:dyDescent="0.25">
      <c r="B56" s="57" t="s">
        <v>194</v>
      </c>
      <c r="C56" s="99" t="s">
        <v>25</v>
      </c>
      <c r="D56" s="54"/>
      <c r="E56" s="57"/>
      <c r="F56" s="100">
        <f>SUM(F54,F55)</f>
        <v>0</v>
      </c>
      <c r="G56" s="100">
        <f t="shared" ref="G56:AR56" si="33">SUM(G54,G55)</f>
        <v>0</v>
      </c>
      <c r="H56" s="100">
        <f t="shared" si="33"/>
        <v>0</v>
      </c>
      <c r="I56" s="100">
        <f t="shared" si="33"/>
        <v>0</v>
      </c>
      <c r="J56" s="100">
        <f t="shared" si="33"/>
        <v>0</v>
      </c>
      <c r="K56" s="100">
        <f t="shared" si="33"/>
        <v>0</v>
      </c>
      <c r="L56" s="100">
        <f t="shared" si="33"/>
        <v>0</v>
      </c>
      <c r="M56" s="100">
        <f t="shared" si="33"/>
        <v>0</v>
      </c>
      <c r="N56" s="100">
        <f t="shared" si="33"/>
        <v>0</v>
      </c>
      <c r="O56" s="100">
        <f t="shared" si="33"/>
        <v>0</v>
      </c>
      <c r="P56" s="100">
        <f t="shared" si="33"/>
        <v>0</v>
      </c>
      <c r="Q56" s="100">
        <f t="shared" si="33"/>
        <v>0</v>
      </c>
      <c r="R56" s="100">
        <f t="shared" si="33"/>
        <v>0</v>
      </c>
      <c r="S56" s="100">
        <f t="shared" si="33"/>
        <v>0</v>
      </c>
      <c r="T56" s="100">
        <f t="shared" si="33"/>
        <v>0</v>
      </c>
      <c r="U56" s="100">
        <f t="shared" si="33"/>
        <v>0</v>
      </c>
      <c r="V56" s="100">
        <f t="shared" si="33"/>
        <v>0</v>
      </c>
      <c r="W56" s="100">
        <f t="shared" si="33"/>
        <v>0</v>
      </c>
      <c r="X56" s="100">
        <f t="shared" si="33"/>
        <v>0</v>
      </c>
      <c r="Y56" s="100">
        <f t="shared" si="33"/>
        <v>0</v>
      </c>
      <c r="Z56" s="100">
        <f t="shared" si="33"/>
        <v>0</v>
      </c>
      <c r="AA56" s="100">
        <f t="shared" si="33"/>
        <v>0</v>
      </c>
      <c r="AB56" s="100">
        <f t="shared" si="33"/>
        <v>0</v>
      </c>
      <c r="AC56" s="100">
        <f t="shared" si="33"/>
        <v>0</v>
      </c>
      <c r="AD56" s="100">
        <f t="shared" si="33"/>
        <v>0</v>
      </c>
      <c r="AE56" s="100">
        <f t="shared" si="33"/>
        <v>0</v>
      </c>
      <c r="AF56" s="100">
        <f t="shared" si="33"/>
        <v>0</v>
      </c>
      <c r="AG56" s="100">
        <f t="shared" si="33"/>
        <v>0</v>
      </c>
      <c r="AH56" s="100">
        <f t="shared" si="33"/>
        <v>0</v>
      </c>
      <c r="AI56" s="100">
        <f t="shared" si="33"/>
        <v>0</v>
      </c>
      <c r="AJ56" s="100">
        <f t="shared" si="33"/>
        <v>0</v>
      </c>
      <c r="AK56" s="100">
        <f t="shared" si="33"/>
        <v>0</v>
      </c>
      <c r="AL56" s="100">
        <f t="shared" si="33"/>
        <v>0</v>
      </c>
      <c r="AM56" s="100">
        <f t="shared" si="33"/>
        <v>0</v>
      </c>
      <c r="AN56" s="100">
        <f t="shared" si="33"/>
        <v>0</v>
      </c>
      <c r="AO56" s="100">
        <f t="shared" si="33"/>
        <v>0</v>
      </c>
      <c r="AP56" s="100">
        <f t="shared" si="33"/>
        <v>0</v>
      </c>
      <c r="AQ56" s="100">
        <f t="shared" si="33"/>
        <v>0</v>
      </c>
      <c r="AR56" s="100">
        <f t="shared" si="33"/>
        <v>0</v>
      </c>
    </row>
    <row r="57" spans="2:44" s="3" customFormat="1" x14ac:dyDescent="0.25">
      <c r="B57" s="101" t="s">
        <v>52</v>
      </c>
      <c r="C57" s="89" t="s">
        <v>13</v>
      </c>
      <c r="D57" s="58"/>
      <c r="E57" s="60"/>
      <c r="F57" s="102" t="str">
        <f t="shared" ref="F57:AR57" si="34">IF(+F15=0,"n/a",+F15)</f>
        <v/>
      </c>
      <c r="G57" s="102" t="str">
        <f t="shared" si="34"/>
        <v/>
      </c>
      <c r="H57" s="102" t="str">
        <f t="shared" si="34"/>
        <v/>
      </c>
      <c r="I57" s="102" t="str">
        <f t="shared" si="34"/>
        <v/>
      </c>
      <c r="J57" s="102" t="str">
        <f t="shared" si="34"/>
        <v/>
      </c>
      <c r="K57" s="102" t="str">
        <f t="shared" si="34"/>
        <v/>
      </c>
      <c r="L57" s="102" t="str">
        <f t="shared" si="34"/>
        <v/>
      </c>
      <c r="M57" s="102" t="str">
        <f t="shared" si="34"/>
        <v/>
      </c>
      <c r="N57" s="102" t="str">
        <f t="shared" si="34"/>
        <v/>
      </c>
      <c r="O57" s="102" t="str">
        <f t="shared" si="34"/>
        <v/>
      </c>
      <c r="P57" s="102" t="str">
        <f t="shared" si="34"/>
        <v/>
      </c>
      <c r="Q57" s="102" t="str">
        <f t="shared" si="34"/>
        <v/>
      </c>
      <c r="R57" s="102" t="str">
        <f t="shared" si="34"/>
        <v/>
      </c>
      <c r="S57" s="102" t="str">
        <f t="shared" si="34"/>
        <v/>
      </c>
      <c r="T57" s="102" t="str">
        <f t="shared" si="34"/>
        <v/>
      </c>
      <c r="U57" s="102" t="str">
        <f t="shared" si="34"/>
        <v/>
      </c>
      <c r="V57" s="102" t="str">
        <f t="shared" si="34"/>
        <v/>
      </c>
      <c r="W57" s="102" t="str">
        <f t="shared" si="34"/>
        <v/>
      </c>
      <c r="X57" s="102" t="str">
        <f t="shared" si="34"/>
        <v/>
      </c>
      <c r="Y57" s="102" t="str">
        <f t="shared" si="34"/>
        <v/>
      </c>
      <c r="Z57" s="102" t="str">
        <f t="shared" si="34"/>
        <v/>
      </c>
      <c r="AA57" s="102" t="str">
        <f t="shared" si="34"/>
        <v/>
      </c>
      <c r="AB57" s="102" t="str">
        <f t="shared" si="34"/>
        <v/>
      </c>
      <c r="AC57" s="102" t="str">
        <f t="shared" si="34"/>
        <v/>
      </c>
      <c r="AD57" s="102" t="str">
        <f t="shared" si="34"/>
        <v/>
      </c>
      <c r="AE57" s="102" t="str">
        <f t="shared" si="34"/>
        <v/>
      </c>
      <c r="AF57" s="102" t="str">
        <f t="shared" si="34"/>
        <v/>
      </c>
      <c r="AG57" s="102" t="str">
        <f t="shared" si="34"/>
        <v/>
      </c>
      <c r="AH57" s="102" t="str">
        <f t="shared" si="34"/>
        <v/>
      </c>
      <c r="AI57" s="102" t="str">
        <f t="shared" si="34"/>
        <v/>
      </c>
      <c r="AJ57" s="102" t="str">
        <f t="shared" si="34"/>
        <v/>
      </c>
      <c r="AK57" s="102" t="str">
        <f t="shared" si="34"/>
        <v/>
      </c>
      <c r="AL57" s="102" t="str">
        <f t="shared" si="34"/>
        <v/>
      </c>
      <c r="AM57" s="102" t="str">
        <f t="shared" si="34"/>
        <v/>
      </c>
      <c r="AN57" s="102" t="str">
        <f t="shared" si="34"/>
        <v/>
      </c>
      <c r="AO57" s="102" t="str">
        <f t="shared" si="34"/>
        <v/>
      </c>
      <c r="AP57" s="102" t="str">
        <f t="shared" si="34"/>
        <v/>
      </c>
      <c r="AQ57" s="102" t="str">
        <f t="shared" si="34"/>
        <v/>
      </c>
      <c r="AR57" s="102" t="str">
        <f t="shared" si="34"/>
        <v/>
      </c>
    </row>
    <row r="58" spans="2:44" s="3" customFormat="1" ht="15.75" thickBot="1" x14ac:dyDescent="0.3">
      <c r="C58" s="65"/>
      <c r="E58" s="10"/>
      <c r="F58" s="103"/>
      <c r="G58" s="104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</row>
    <row r="59" spans="2:44" s="3" customFormat="1" x14ac:dyDescent="0.25">
      <c r="B59" s="105" t="s">
        <v>53</v>
      </c>
      <c r="C59" s="106" t="s">
        <v>36</v>
      </c>
      <c r="D59" s="135">
        <f>+'Investment Scenario'!B36</f>
        <v>0</v>
      </c>
      <c r="E59" s="107"/>
      <c r="F59" s="107"/>
      <c r="G59" s="30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2:44" s="3" customFormat="1" ht="15.75" thickBot="1" x14ac:dyDescent="0.3">
      <c r="B60" s="108" t="s">
        <v>54</v>
      </c>
      <c r="C60" s="109" t="s">
        <v>36</v>
      </c>
      <c r="D60" s="110" t="e">
        <f>IRR(F56:AR56)</f>
        <v>#NUM!</v>
      </c>
      <c r="E60" s="107"/>
      <c r="F60" s="107"/>
      <c r="G60" s="30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2:44" s="3" customFormat="1" x14ac:dyDescent="0.25">
      <c r="B61" s="105" t="s">
        <v>55</v>
      </c>
      <c r="C61" s="106" t="s">
        <v>25</v>
      </c>
      <c r="D61" s="111">
        <f>NPV($D$59,F54:AR54)+SUM(F55:AR55)</f>
        <v>0</v>
      </c>
      <c r="E61" s="112"/>
      <c r="F61" s="112"/>
      <c r="G61" s="86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2:44" s="3" customFormat="1" ht="15.75" thickBot="1" x14ac:dyDescent="0.3">
      <c r="B62" s="113" t="s">
        <v>55</v>
      </c>
      <c r="C62" s="114" t="s">
        <v>56</v>
      </c>
      <c r="D62" s="115" t="e">
        <f>+D61/'Investment Scenario'!B16</f>
        <v>#DIV/0!</v>
      </c>
      <c r="E62" s="112"/>
      <c r="F62" s="112"/>
      <c r="G62" s="116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2:44" s="3" customFormat="1" x14ac:dyDescent="0.25">
      <c r="B63" s="105" t="s">
        <v>57</v>
      </c>
      <c r="C63" s="106" t="s">
        <v>25</v>
      </c>
      <c r="D63" s="117">
        <f>SUM(F56:AR56)</f>
        <v>0</v>
      </c>
      <c r="E63" s="118"/>
      <c r="F63" s="118"/>
      <c r="G63" s="10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2:44" s="3" customFormat="1" ht="15.75" thickBot="1" x14ac:dyDescent="0.3">
      <c r="B64" s="113" t="s">
        <v>57</v>
      </c>
      <c r="C64" s="114" t="s">
        <v>56</v>
      </c>
      <c r="D64" s="119" t="e">
        <f>+D63/'Investment Scenario'!B16</f>
        <v>#DIV/0!</v>
      </c>
      <c r="E64" s="118"/>
      <c r="F64" s="118"/>
      <c r="G64" s="10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7" s="3" customFormat="1" x14ac:dyDescent="0.25">
      <c r="B65" s="105" t="s">
        <v>58</v>
      </c>
      <c r="C65" s="106" t="s">
        <v>25</v>
      </c>
      <c r="D65" s="117" t="e">
        <f>+SUM(F28:AR28)/D52</f>
        <v>#DIV/0!</v>
      </c>
      <c r="E65" s="118"/>
      <c r="F65" s="118"/>
      <c r="G65" s="10"/>
    </row>
    <row r="66" spans="1:7" s="3" customFormat="1" ht="15.75" thickBot="1" x14ac:dyDescent="0.3">
      <c r="B66" s="113" t="s">
        <v>58</v>
      </c>
      <c r="C66" s="114" t="s">
        <v>56</v>
      </c>
      <c r="D66" s="119" t="e">
        <f>+D65/'Investment Scenario'!B16</f>
        <v>#DIV/0!</v>
      </c>
      <c r="E66" s="118"/>
      <c r="G66" s="10"/>
    </row>
    <row r="67" spans="1:7" s="3" customFormat="1" x14ac:dyDescent="0.25">
      <c r="B67" s="58"/>
      <c r="C67" s="89"/>
      <c r="D67" s="89"/>
      <c r="E67" s="120"/>
      <c r="F67" s="89"/>
      <c r="G67" s="10"/>
    </row>
    <row r="68" spans="1:7" x14ac:dyDescent="0.25">
      <c r="B68" s="121"/>
      <c r="C68" s="122"/>
      <c r="D68" s="122"/>
      <c r="E68" s="122"/>
      <c r="F68" s="122"/>
    </row>
    <row r="69" spans="1:7" x14ac:dyDescent="0.25">
      <c r="B69" s="121"/>
      <c r="C69" s="122"/>
      <c r="D69" s="122"/>
      <c r="E69" s="122"/>
      <c r="F69" s="122"/>
    </row>
    <row r="70" spans="1:7" x14ac:dyDescent="0.25">
      <c r="B70" s="121"/>
      <c r="C70" s="122"/>
      <c r="D70" s="122"/>
      <c r="E70" s="122"/>
      <c r="F70" s="122"/>
    </row>
    <row r="71" spans="1:7" x14ac:dyDescent="0.25">
      <c r="B71" s="121"/>
      <c r="C71" s="122"/>
      <c r="D71" s="122"/>
      <c r="E71" s="122"/>
      <c r="F71" s="122"/>
    </row>
    <row r="72" spans="1:7" x14ac:dyDescent="0.25">
      <c r="B72" s="121"/>
      <c r="C72" s="122"/>
      <c r="D72" s="122"/>
      <c r="E72" s="122"/>
      <c r="F72" s="122"/>
    </row>
    <row r="73" spans="1:7" x14ac:dyDescent="0.25">
      <c r="B73" s="121"/>
      <c r="C73" s="122"/>
      <c r="D73" s="122"/>
      <c r="E73" s="122"/>
      <c r="F73" s="122"/>
    </row>
    <row r="74" spans="1:7" x14ac:dyDescent="0.25">
      <c r="B74" s="121"/>
      <c r="C74" s="122"/>
      <c r="D74" s="122"/>
      <c r="E74" s="122"/>
      <c r="F74" s="122"/>
    </row>
    <row r="75" spans="1:7" x14ac:dyDescent="0.25">
      <c r="B75" s="121"/>
      <c r="C75" s="122"/>
      <c r="D75" s="122"/>
      <c r="E75" s="122"/>
      <c r="F75" s="122"/>
    </row>
    <row r="76" spans="1:7" x14ac:dyDescent="0.25">
      <c r="B76" s="121"/>
      <c r="C76" s="122"/>
      <c r="D76" s="122"/>
      <c r="E76" s="122"/>
      <c r="F76" s="122"/>
    </row>
    <row r="77" spans="1:7" x14ac:dyDescent="0.25">
      <c r="B77" s="121"/>
      <c r="C77" s="122"/>
      <c r="D77" s="122"/>
      <c r="E77" s="122"/>
      <c r="F77" s="122"/>
    </row>
    <row r="78" spans="1:7" x14ac:dyDescent="0.25">
      <c r="B78" s="121"/>
      <c r="C78" s="122"/>
      <c r="D78" s="122"/>
      <c r="E78" s="122"/>
      <c r="F78" s="122"/>
    </row>
    <row r="79" spans="1:7" x14ac:dyDescent="0.25">
      <c r="B79" s="121"/>
      <c r="C79" s="122"/>
      <c r="D79" s="122"/>
      <c r="E79" s="122"/>
      <c r="F79" s="122"/>
    </row>
    <row r="80" spans="1:7" s="132" customFormat="1" x14ac:dyDescent="0.25">
      <c r="A80" s="124"/>
      <c r="B80" s="125"/>
      <c r="C80" s="126"/>
      <c r="D80" s="126"/>
      <c r="E80" s="126"/>
      <c r="F80" s="126"/>
    </row>
    <row r="81" spans="1:44" s="132" customFormat="1" x14ac:dyDescent="0.25">
      <c r="A81" s="124"/>
      <c r="B81" s="125"/>
      <c r="C81" s="126"/>
      <c r="D81" s="126"/>
      <c r="E81" s="126"/>
    </row>
    <row r="82" spans="1:44" s="132" customFormat="1" x14ac:dyDescent="0.25">
      <c r="A82" s="124"/>
      <c r="B82" s="127"/>
      <c r="C82" s="126"/>
    </row>
    <row r="83" spans="1:44" s="132" customFormat="1" x14ac:dyDescent="0.25">
      <c r="A83" s="124"/>
      <c r="B83" s="143"/>
      <c r="C83" s="131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</row>
    <row r="84" spans="1:44" s="132" customFormat="1" x14ac:dyDescent="0.25">
      <c r="A84" s="124"/>
      <c r="B84" s="143"/>
      <c r="C84" s="131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</row>
    <row r="85" spans="1:44" s="132" customFormat="1" x14ac:dyDescent="0.25">
      <c r="A85" s="124"/>
      <c r="B85" s="143"/>
      <c r="C85" s="131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</row>
    <row r="86" spans="1:44" s="132" customFormat="1" x14ac:dyDescent="0.25">
      <c r="A86" s="124"/>
      <c r="B86" s="145"/>
      <c r="C86" s="131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</row>
    <row r="87" spans="1:44" s="132" customFormat="1" x14ac:dyDescent="0.25">
      <c r="A87" s="124"/>
      <c r="B87" s="145"/>
      <c r="C87" s="131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</row>
    <row r="88" spans="1:44" s="132" customFormat="1" x14ac:dyDescent="0.25">
      <c r="A88" s="124"/>
      <c r="B88" s="128"/>
      <c r="C88" s="131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</row>
    <row r="89" spans="1:44" s="132" customFormat="1" x14ac:dyDescent="0.25">
      <c r="A89" s="124"/>
      <c r="C89" s="131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</row>
    <row r="90" spans="1:44" s="132" customFormat="1" x14ac:dyDescent="0.25">
      <c r="A90" s="124"/>
      <c r="B90" s="128"/>
      <c r="C90" s="131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</row>
    <row r="91" spans="1:44" s="132" customFormat="1" x14ac:dyDescent="0.25">
      <c r="A91" s="124"/>
      <c r="C91" s="131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</row>
    <row r="92" spans="1:44" s="132" customFormat="1" x14ac:dyDescent="0.25">
      <c r="A92" s="129"/>
      <c r="C92" s="131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</row>
    <row r="93" spans="1:44" s="132" customFormat="1" x14ac:dyDescent="0.25">
      <c r="A93" s="124"/>
      <c r="C93" s="131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</row>
    <row r="94" spans="1:44" s="132" customFormat="1" x14ac:dyDescent="0.25">
      <c r="A94" s="124"/>
      <c r="C94" s="131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</row>
    <row r="95" spans="1:44" s="132" customFormat="1" x14ac:dyDescent="0.25">
      <c r="A95" s="124"/>
      <c r="C95" s="131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</row>
    <row r="96" spans="1:44" s="132" customFormat="1" x14ac:dyDescent="0.25">
      <c r="A96" s="124"/>
      <c r="C96" s="131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</row>
    <row r="97" spans="1:44" s="132" customFormat="1" x14ac:dyDescent="0.25">
      <c r="A97" s="124"/>
      <c r="C97" s="131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</row>
    <row r="98" spans="1:44" s="132" customFormat="1" x14ac:dyDescent="0.25">
      <c r="A98" s="129"/>
      <c r="C98" s="131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</row>
    <row r="99" spans="1:44" s="132" customFormat="1" x14ac:dyDescent="0.25">
      <c r="A99" s="124"/>
      <c r="C99" s="131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</row>
    <row r="100" spans="1:44" s="132" customFormat="1" x14ac:dyDescent="0.25">
      <c r="A100" s="124"/>
      <c r="C100" s="131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</row>
    <row r="101" spans="1:44" s="132" customFormat="1" x14ac:dyDescent="0.25">
      <c r="A101" s="124"/>
      <c r="C101" s="131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</row>
    <row r="102" spans="1:44" s="132" customFormat="1" x14ac:dyDescent="0.25">
      <c r="A102" s="124"/>
      <c r="C102" s="131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</row>
    <row r="103" spans="1:44" s="132" customFormat="1" x14ac:dyDescent="0.25">
      <c r="A103" s="124"/>
      <c r="C103" s="131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</row>
    <row r="104" spans="1:44" s="132" customFormat="1" x14ac:dyDescent="0.25">
      <c r="A104" s="124"/>
      <c r="B104" s="125"/>
      <c r="C104" s="126"/>
      <c r="D104" s="125"/>
      <c r="E104" s="125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</row>
    <row r="105" spans="1:44" s="132" customFormat="1" x14ac:dyDescent="0.25">
      <c r="A105" s="124"/>
      <c r="B105" s="130"/>
      <c r="C105" s="126"/>
      <c r="D105" s="125"/>
      <c r="E105" s="125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</row>
    <row r="106" spans="1:44" s="132" customFormat="1" x14ac:dyDescent="0.25">
      <c r="A106" s="130"/>
      <c r="B106" s="128"/>
      <c r="C106" s="131"/>
      <c r="D106" s="148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</row>
    <row r="107" spans="1:44" s="132" customFormat="1" x14ac:dyDescent="0.25">
      <c r="A107" s="124"/>
      <c r="B107" s="125"/>
      <c r="C107" s="126"/>
      <c r="D107" s="125"/>
      <c r="E107" s="125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</row>
    <row r="108" spans="1:44" s="132" customFormat="1" x14ac:dyDescent="0.25">
      <c r="A108" s="124"/>
      <c r="C108" s="126"/>
      <c r="D108" s="133"/>
      <c r="E108" s="125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</row>
    <row r="109" spans="1:44" s="132" customFormat="1" x14ac:dyDescent="0.25">
      <c r="A109" s="124"/>
      <c r="C109" s="126"/>
      <c r="D109" s="148"/>
      <c r="E109" s="125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</row>
    <row r="110" spans="1:44" s="132" customFormat="1" x14ac:dyDescent="0.25">
      <c r="A110" s="124"/>
      <c r="C110" s="126"/>
      <c r="E110" s="133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</row>
    <row r="111" spans="1:44" s="132" customFormat="1" x14ac:dyDescent="0.25">
      <c r="A111" s="124"/>
      <c r="C111" s="126"/>
      <c r="D111" s="125"/>
      <c r="E111" s="125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</row>
    <row r="112" spans="1:44" s="132" customFormat="1" x14ac:dyDescent="0.25">
      <c r="A112" s="124"/>
      <c r="C112" s="126"/>
      <c r="D112" s="146"/>
      <c r="E112" s="146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</row>
    <row r="113" spans="1:44" s="132" customFormat="1" x14ac:dyDescent="0.25">
      <c r="A113" s="124"/>
      <c r="B113" s="125"/>
      <c r="C113" s="126"/>
      <c r="D113" s="125"/>
      <c r="E113" s="125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</row>
    <row r="114" spans="1:44" s="132" customFormat="1" x14ac:dyDescent="0.25">
      <c r="A114" s="124"/>
      <c r="C114" s="131"/>
      <c r="D114" s="133"/>
      <c r="E114" s="133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</row>
    <row r="115" spans="1:44" s="132" customFormat="1" x14ac:dyDescent="0.25">
      <c r="A115" s="124"/>
      <c r="B115" s="125"/>
      <c r="C115" s="126"/>
      <c r="D115" s="125"/>
      <c r="E115" s="125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</row>
    <row r="116" spans="1:44" s="132" customFormat="1" x14ac:dyDescent="0.25">
      <c r="A116" s="124"/>
      <c r="C116" s="131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</row>
    <row r="117" spans="1:44" s="132" customFormat="1" x14ac:dyDescent="0.25">
      <c r="A117" s="129"/>
      <c r="C117" s="126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1:44" s="132" customFormat="1" x14ac:dyDescent="0.25">
      <c r="A118" s="124"/>
      <c r="C118" s="131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</row>
    <row r="119" spans="1:44" s="132" customFormat="1" x14ac:dyDescent="0.25">
      <c r="A119" s="124"/>
      <c r="C119" s="131"/>
      <c r="D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</row>
    <row r="120" spans="1:44" s="132" customFormat="1" x14ac:dyDescent="0.25">
      <c r="A120" s="124"/>
      <c r="C120" s="131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</row>
    <row r="121" spans="1:44" s="132" customFormat="1" x14ac:dyDescent="0.25">
      <c r="A121" s="124"/>
      <c r="C121" s="131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</row>
    <row r="122" spans="1:44" s="132" customFormat="1" x14ac:dyDescent="0.25">
      <c r="A122" s="124"/>
      <c r="B122" s="125"/>
      <c r="C122" s="126"/>
      <c r="D122" s="125"/>
      <c r="E122" s="125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</row>
    <row r="123" spans="1:44" s="124" customFormat="1" x14ac:dyDescent="0.25"/>
    <row r="124" spans="1:44" s="124" customFormat="1" x14ac:dyDescent="0.25"/>
    <row r="125" spans="1:44" s="124" customFormat="1" x14ac:dyDescent="0.25"/>
    <row r="126" spans="1:44" s="124" customFormat="1" x14ac:dyDescent="0.25"/>
  </sheetData>
  <sheetProtection password="CE42" sheet="1" insertRows="0"/>
  <conditionalFormatting sqref="F23:AR34 F1:AR9 F14:AR21">
    <cfRule type="expression" dxfId="2" priority="3">
      <formula>F$3=0</formula>
    </cfRule>
  </conditionalFormatting>
  <conditionalFormatting sqref="F22:AR22">
    <cfRule type="expression" dxfId="1" priority="2">
      <formula>F$3=0</formula>
    </cfRule>
  </conditionalFormatting>
  <conditionalFormatting sqref="F10:AR13">
    <cfRule type="expression" dxfId="0" priority="1">
      <formula>F$3=0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865a0a-337e-472f-ac13-727acfb9be86">
      <Terms xmlns="http://schemas.microsoft.com/office/infopath/2007/PartnerControls"/>
    </lcf76f155ced4ddcb4097134ff3c332f>
    <TaxCatchAll xmlns="283a937d-ce64-42aa-9f0a-cf322f05385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9D908FD8C8D5449594C6414C4E5FAE" ma:contentTypeVersion="16" ma:contentTypeDescription="Create a new document." ma:contentTypeScope="" ma:versionID="4baa43bb7cefccc1a27a4c81e54708a8">
  <xsd:schema xmlns:xsd="http://www.w3.org/2001/XMLSchema" xmlns:xs="http://www.w3.org/2001/XMLSchema" xmlns:p="http://schemas.microsoft.com/office/2006/metadata/properties" xmlns:ns2="e2865a0a-337e-472f-ac13-727acfb9be86" xmlns:ns3="283a937d-ce64-42aa-9f0a-cf322f05385e" targetNamespace="http://schemas.microsoft.com/office/2006/metadata/properties" ma:root="true" ma:fieldsID="839caae02831bab20c96caaee16230d7" ns2:_="" ns3:_="">
    <xsd:import namespace="e2865a0a-337e-472f-ac13-727acfb9be86"/>
    <xsd:import namespace="283a937d-ce64-42aa-9f0a-cf322f0538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65a0a-337e-472f-ac13-727acfb9be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66bd319-fc87-46e6-bfd4-94ca674375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a937d-ce64-42aa-9f0a-cf322f05385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08ad833-0f94-406b-9115-5d4d9eb66df3}" ma:internalName="TaxCatchAll" ma:showField="CatchAllData" ma:web="283a937d-ce64-42aa-9f0a-cf322f0538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0D02A-FE45-4161-B4B3-32071956E9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67B835-6D09-40B9-82D0-A739BE60F0B9}">
  <ds:schemaRefs>
    <ds:schemaRef ds:uri="http://purl.org/dc/elements/1.1/"/>
    <ds:schemaRef ds:uri="http://schemas.microsoft.com/office/2006/metadata/properties"/>
    <ds:schemaRef ds:uri="e2865a0a-337e-472f-ac13-727acfb9be8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83a937d-ce64-42aa-9f0a-cf322f05385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915BC5B-644A-48A6-A24B-084BC81B5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865a0a-337e-472f-ac13-727acfb9be86"/>
    <ds:schemaRef ds:uri="283a937d-ce64-42aa-9f0a-cf322f0538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Investment Scenario</vt:lpstr>
      <vt:lpstr>Counterfactual scenario</vt:lpstr>
      <vt:lpstr>FinAnalysis_INVESTMENT</vt:lpstr>
      <vt:lpstr>FinAnalysis_COUNTERFACTUAL</vt:lpstr>
      <vt:lpstr>Funding Gap</vt:lpstr>
      <vt:lpstr>FinAnalysis_with FUNDING GAP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Veronika</dc:creator>
  <cp:lastModifiedBy>Muzik Oldrich</cp:lastModifiedBy>
  <dcterms:created xsi:type="dcterms:W3CDTF">2022-07-01T08:39:35Z</dcterms:created>
  <dcterms:modified xsi:type="dcterms:W3CDTF">2023-04-27T14:52:27Z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0x010100FD9D908FD8C8D5449594C6414C4E5FAE</vt:lpwstr>
  </property>
  <property fmtid="{D5CDD505-2E9C-101B-9397-08002B2CF9AE}" pid="3" name="MediaServiceImageTags">
    <vt:lpwstr/>
  </property>
</Properties>
</file>