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K:\300\330\335\04_VÝZVY, HMG, HK_21_27, HARŽ\1. HMG 2021-2027\HMG 2023\230607_10. verze-HMG23_21-27\"/>
    </mc:Choice>
  </mc:AlternateContent>
  <xr:revisionPtr revIDLastSave="0" documentId="13_ncr:1_{B39DA4C5-AE46-4D21-8A73-816789481003}" xr6:coauthVersionLast="36" xr6:coauthVersionMax="36"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Harmonogram2023!$B$4:$Z$36</definedName>
    <definedName name="_xlnm._FilterDatabase" localSheetId="1" hidden="1">Zdůvodnění!$B$3:$E$3</definedName>
    <definedName name="_xlnm.Print_Area" localSheetId="0">Harmonogram2023!$A$1:$Z$42</definedName>
    <definedName name="Print_Titles" localSheetId="0">Harmonogram2023!$3:$5</definedName>
  </definedNames>
  <calcPr calcId="191029"/>
</workbook>
</file>

<file path=xl/calcChain.xml><?xml version="1.0" encoding="utf-8"?>
<calcChain xmlns="http://schemas.openxmlformats.org/spreadsheetml/2006/main">
  <c r="Q20" i="1" l="1"/>
  <c r="S20" i="1" s="1"/>
  <c r="Q9" i="1" l="1"/>
  <c r="S9" i="1" s="1"/>
  <c r="Q14" i="1" l="1"/>
  <c r="S14" i="1" s="1"/>
  <c r="Q15" i="1"/>
  <c r="Q16" i="1"/>
  <c r="Q17" i="1"/>
  <c r="Q19" i="1"/>
  <c r="Q21" i="1"/>
  <c r="Q22" i="1"/>
  <c r="Q23" i="1"/>
  <c r="Q12" i="1" l="1"/>
  <c r="Q13" i="1"/>
  <c r="S17" i="1" l="1"/>
  <c r="S16" i="1"/>
  <c r="S23" i="1"/>
  <c r="S22" i="1"/>
  <c r="Q24" i="1"/>
  <c r="S24" i="1" s="1"/>
  <c r="Q29" i="1" l="1"/>
  <c r="S29" i="1" s="1"/>
  <c r="Q8" i="1"/>
  <c r="S8" i="1" s="1"/>
  <c r="Q26" i="1" l="1"/>
  <c r="S26" i="1" s="1"/>
  <c r="Q27" i="1" l="1"/>
  <c r="Q28" i="1" l="1"/>
  <c r="S28" i="1" s="1"/>
  <c r="S27" i="1"/>
  <c r="S15" i="1"/>
  <c r="Q11" i="1"/>
  <c r="S11" i="1" s="1"/>
  <c r="Q10" i="1"/>
  <c r="S10" i="1" s="1"/>
  <c r="Q7" i="1"/>
  <c r="S7" i="1" s="1"/>
  <c r="Q6" i="1"/>
  <c r="S6" i="1" s="1"/>
  <c r="S19" i="1"/>
  <c r="Q35" i="1" l="1"/>
  <c r="Q34" i="1" l="1"/>
  <c r="Q33" i="1"/>
  <c r="S33" i="1" s="1"/>
  <c r="Q32" i="1"/>
  <c r="S32" i="1" s="1"/>
  <c r="Q31" i="1"/>
  <c r="S31" i="1" s="1"/>
  <c r="Q30" i="1"/>
  <c r="S30" i="1" s="1"/>
  <c r="Q25" i="1"/>
  <c r="S25" i="1" s="1"/>
  <c r="S21" i="1"/>
  <c r="Q36" i="1" l="1"/>
  <c r="S36" i="1" s="1"/>
</calcChain>
</file>

<file path=xl/sharedStrings.xml><?xml version="1.0" encoding="utf-8"?>
<sst xmlns="http://schemas.openxmlformats.org/spreadsheetml/2006/main" count="540" uniqueCount="276">
  <si>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</si>
  <si>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</si>
  <si>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</si>
  <si>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</si>
  <si>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</si>
  <si>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</si>
  <si>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</si>
  <si>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</si>
  <si>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</si>
  <si>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</si>
  <si>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</si>
  <si>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</si>
  <si>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</si>
  <si>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</si>
  <si>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</si>
  <si>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</si>
  <si>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</si>
  <si>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</si>
  <si>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</si>
  <si>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</si>
  <si>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</si>
  <si>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</si>
  <si>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</si>
  <si>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</si>
  <si>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</si>
  <si>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</si>
  <si>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</si>
  <si>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</si>
  <si>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</si>
  <si>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</si>
  <si>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</si>
  <si>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</si>
  <si>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</si>
  <si>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</si>
  <si>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</si>
  <si>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</si>
  <si>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</si>
  <si>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</si>
  <si>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</si>
  <si>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</si>
  <si>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</si>
  <si>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</si>
  <si>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</si>
  <si>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</si>
  <si>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</si>
  <si>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</si>
  <si>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</si>
  <si>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</si>
  <si>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</si>
  <si>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bez omezení, dle PrŽaP</t>
  </si>
  <si>
    <t>kolová</t>
  </si>
  <si>
    <t>1.6.8</t>
  </si>
  <si>
    <t>odstranění rizik kontaminace ohrožující lidské zdraví, vodní zdroje nebo ekosystémy</t>
  </si>
  <si>
    <t>v závislosti na typu žadatele a délce udržitelnosti (viz PrŽaP) 50 - 85 %, příp. dle VP / de minimis</t>
  </si>
  <si>
    <t>Celá ČR mimo území hl. m. Prahy</t>
  </si>
  <si>
    <t>Projektové schéma</t>
  </si>
  <si>
    <t>1.3.5</t>
  </si>
  <si>
    <t>020</t>
  </si>
  <si>
    <t>MŽP_20. výzva, SC 1.3, opatření 1.3.10, průběžná</t>
  </si>
  <si>
    <t>1.3.10</t>
  </si>
  <si>
    <t>Prevence a řízení antropogenních rizik</t>
  </si>
  <si>
    <t>025</t>
  </si>
  <si>
    <t>MŽP_25. výzva, Projektové schéma SC 1.4 průběžná</t>
  </si>
  <si>
    <t>1.4.1 a 1.4.4</t>
  </si>
  <si>
    <t>Projektové schéma na administraci projektů opatření 1.4.1  (A)  domovní čistírny odpadních voda  a 1.4.4 (B)  Průzkum, posílení a budování zdrojů pitné vody</t>
  </si>
  <si>
    <t>1.4.1</t>
  </si>
  <si>
    <t xml:space="preserve">Výstavba čistíren odpadních vod; dobudování a výstavba kanalizací </t>
  </si>
  <si>
    <t>Podpora přechodu na oběhové hospodářství účinně využívající zdroje</t>
  </si>
  <si>
    <t>004</t>
  </si>
  <si>
    <t>MŽP_4. výzva, SC 1.5, opatření 1.5.1., 1.5.2., 1.5.4., 1.5.5., 1.5.7., 1.5.8., průběžná</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</si>
  <si>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</si>
  <si>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</si>
  <si>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</si>
  <si>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</si>
  <si>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</si>
  <si>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</si>
  <si>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</si>
  <si>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Odstranění rizik kontaminace ohrožující lidské zdraví, vodní zdroje nebo ekosystémy a rekultivace starých skládek</t>
  </si>
  <si>
    <t>016</t>
  </si>
  <si>
    <t>MŽP_16. výzva, SC 1.6, opatření 1.6.8, průběžná</t>
  </si>
  <si>
    <t>rekultivace starých skládek</t>
  </si>
  <si>
    <t>85 %, příp. dle VP / de minimis</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</si>
  <si>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</si>
  <si>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</si>
  <si>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</si>
  <si>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</si>
  <si>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</si>
  <si>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</si>
  <si>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</si>
  <si>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</si>
  <si>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</si>
  <si>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</si>
  <si>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</si>
  <si>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</si>
  <si>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</si>
  <si>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</si>
  <si>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</si>
  <si>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</si>
  <si>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</si>
  <si>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</si>
  <si>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</si>
  <si>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</si>
  <si>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</si>
  <si>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</si>
  <si>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</si>
  <si>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</si>
  <si>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</si>
  <si>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</si>
  <si>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</si>
  <si>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</si>
  <si>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</si>
  <si>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2023</t>
  </si>
  <si>
    <t>037</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</si>
  <si>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</si>
  <si>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</si>
  <si>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</si>
  <si>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 xml:space="preserve">ZMV - jednotkové náklady </t>
  </si>
  <si>
    <t>038</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</si>
  <si>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</si>
  <si>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</si>
  <si>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</si>
  <si>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</si>
  <si>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</si>
  <si>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</si>
  <si>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</si>
  <si>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032</t>
  </si>
  <si>
    <t>MŽP_32. výzva, SC 1.3, Opatření 1.3.1, průběžná</t>
  </si>
  <si>
    <t>Zakládání a obnova sídelní zeleně; Odstranění či eliminace negativních funkcí odvodňovacích zařízení v krajině</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</si>
  <si>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</si>
  <si>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</si>
  <si>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</si>
  <si>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</si>
  <si>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</si>
  <si>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</si>
  <si>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033</t>
  </si>
  <si>
    <t>035</t>
  </si>
  <si>
    <t>MŽP_35. výzva, SC 1.6, Opatření 1.6.8, kolová</t>
  </si>
  <si>
    <t>Odstranění rizik kontaminace ohrožující lidské zdraví, vodní zdroje
nebo ekosystémy a rekultivace starých skládek</t>
  </si>
  <si>
    <t>Číslo výzvy</t>
  </si>
  <si>
    <t>SC</t>
  </si>
  <si>
    <t>2.1</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</si>
  <si>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</si>
  <si>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</si>
  <si>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</si>
  <si>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</si>
  <si>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</si>
  <si>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</si>
  <si>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</si>
  <si>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</si>
  <si>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</si>
  <si>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</si>
  <si>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</si>
  <si>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1.5.1, 1.5.2, 1.5.4,
1.5.5, 1.5.7, 1.5.8</t>
  </si>
  <si>
    <t>kompostéry; RE-USE centra; vratné nádobí a obaly, sběrné dvory, door-to-door systémy,  PAYT, čistírenské kaly, materiálové využití odpadů, opatření je možné mezi sebou kombinovat</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</si>
  <si>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</si>
  <si>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</si>
  <si>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</si>
  <si>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</si>
  <si>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</si>
  <si>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</si>
  <si>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</si>
  <si>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</si>
  <si>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</si>
  <si>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</si>
  <si>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</si>
  <si>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</si>
  <si>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</si>
  <si>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t>046</t>
  </si>
  <si>
    <t>v závislosti na typu projektu
60 % - 100 %</t>
  </si>
  <si>
    <t>047</t>
  </si>
  <si>
    <t>048</t>
  </si>
  <si>
    <t>Budování a rozšíření varovných a výstražných systémů, pořízení nových varovných systémů na lokální úrovni, tvorba digitálních povodňových plánů, tvorba aktivního harmonogramu činností povodňových komisí, generel odtokových poměrů urbanizovaného povodí, plán odvádění extrémních srážek v urbanizovaném území, zpracování podkladů pro stanovení záplavových území (ZÚ),
zpracování podkladů pro vymezení území ohroženého zvláštní povodní.</t>
  </si>
  <si>
    <t>50 % - 85 %</t>
  </si>
  <si>
    <t>049</t>
  </si>
  <si>
    <t>Zpracování podkladů pro přípravu plánů pro zvládání povodňových rizik v oblastech s významným povodňovým rizikem.</t>
  </si>
  <si>
    <t>správci vodních toků, hl. město Praha</t>
  </si>
  <si>
    <t>050</t>
  </si>
  <si>
    <t>Budování a modernizace komplexního systému předpovědní služby zahrnující budování a modernizaci měřicích sítí, infrastruktury a nástrojů systémů včasné výstrahy na celostátní úrovni.</t>
  </si>
  <si>
    <t xml:space="preserve">příspěvkové organizace zřízené OSS, státní podniky </t>
  </si>
  <si>
    <t>045</t>
  </si>
  <si>
    <t>1.2.3</t>
  </si>
  <si>
    <t>Výměna nevyhovujících spalovacích zdrojů na tuhá paliva a pořizování domovních předávacích stanic</t>
  </si>
  <si>
    <t>Kraje, Hl. m. Praha</t>
  </si>
  <si>
    <t>Výměna nevyhovujících spalovacích zdrojů na tuhá paliva – výměna kotlů pro nízkopříjmové domácnosti.</t>
  </si>
  <si>
    <t>042</t>
  </si>
  <si>
    <t>1.4.4, 1.4.5</t>
  </si>
  <si>
    <t>1.4.4 - 70 %; 1.4.5 - 30%</t>
  </si>
  <si>
    <t>043</t>
  </si>
  <si>
    <t>1.4.1. 1.4.2, 1.4.3</t>
  </si>
  <si>
    <t>1.4.1 - 70 %; 
1.4.2 - 30 %; 
1.4.3 - 70 %</t>
  </si>
  <si>
    <t>044</t>
  </si>
  <si>
    <t>1.4.1 - 70 %</t>
  </si>
  <si>
    <t>Tvorba nových a obnova stávajících přírodě blízkých vodních prvků v krajině včetně sídel;              Vegetační krajinné prvky (včetně skladebných prvků ÚSES)</t>
  </si>
  <si>
    <t>MŽP_48. výzva, SC 1.3, Opatření 1.3.5, průběžná</t>
  </si>
  <si>
    <t>MŽP_49. výzva, SC 1.3, Opatření 1.3.5, průběžná</t>
  </si>
  <si>
    <t>MŽP_50. výzva, SC 1.3, Opatření 1.3.5, průběžná</t>
  </si>
  <si>
    <t>Méně rozvinutých regionů**</t>
  </si>
  <si>
    <t>Přechodových regionů**</t>
  </si>
  <si>
    <t xml:space="preserve">MŽP_45. výzva, SC 1.2, Opatření 1.2.3, průběžná </t>
  </si>
  <si>
    <t>MŽP_42. výzva, SC 1.4, opatření 1.4.1, 1.4.2, 1.4.3 kolová</t>
  </si>
  <si>
    <t>MŽP_44. výzva, SC 1.4, opatření, 1.4.4, 1.4.5 kolová</t>
  </si>
  <si>
    <t>MŽP_43. výzva, SC 1.4, opatření 1.4.1 průběžná</t>
  </si>
  <si>
    <t xml:space="preserve">
Výstavba čistíren odpadních vod; dobudování a výstavba kanalizací
Intenzifikace čistíren odpadních vod za účelem zvýšeného odstraňování specifického znečištění
Opatření omezující vypouštění odpadních vod z odlehčení na kanalizaci (akumulační nádrže, retenční nádrže, chemické předčištění apod.) 
</t>
  </si>
  <si>
    <t>Výstavba a modernizace vodovodních přivaděčů a vodovodních řadů; výstavba úpraven vody; výstavba, intenzifikace nebo revitalizace stávajících vodních zdrojů
Intenzifikace úpraven pitné vody</t>
  </si>
  <si>
    <t xml:space="preserve">Výstavba/dostavba  vodovodů, zdroje vody, výstavba a intenzifikace úpraven pitné vody </t>
  </si>
  <si>
    <t>Výstavba centrální  ČOV (popř. decentralizované ČOV) a výstavba/dostavba kanalizace  za účelem napojení nových obyvatel na kanalizaci, opatření je možné mezi sebou kombinovat</t>
  </si>
  <si>
    <t>Výstavba centrální  ČOV (popř. decentralizované ČOV), intenzifikace ČOV a výstavba/dostavba kanalizace; retenční nádrže a odlehčení na jednotné kanalizaci, opatření je možné mezi sebou kombinovat</t>
  </si>
  <si>
    <t xml:space="preserve">
MŽP_37. výzva, SC 1.1,  průběžná na komplexní projekty pro MRR</t>
  </si>
  <si>
    <t xml:space="preserve">
MŽP_38. výzva, SC 1.1,  průběžná na komplexní projekty pro PR
</t>
  </si>
  <si>
    <t>Podpora přírodních stanovišť a druhů a péče o nejcennější části přírody a krajiny;
Modernizace a rozvoj záchranných stanic a záchranných center CITES pro ohrožené druhy živočichů.</t>
  </si>
  <si>
    <t>Změna spočívá v prodloužení data pro příjem žádostí o jeden měsíc z 28. 2. 2023 do 31. 3. 2023 z důvodu nedočerpání alokace výzvy. Cílem je umožnit žadatelům podat ještě připravované projekty. Dále dochází k formální opravě, upřesnění v oblasti informací o podmínkách veřejné podpory tak jsou obsažené v PRŽaP. Z hlediska způsobu administrace v MS2021+ nemá na žadatele/příjemce negativní dopad.</t>
  </si>
  <si>
    <t>Změna spočívá v přidání nové výzvy do harmonogramu. Výzva je do harmonogramu výzev zařazena v kratším termínu, než je stanoveno v Metodickém pokynu Výzvy, hodnocení a výběru projektů v období 2021-2027. Výzva bude vyhlášena v návaznosti na předchozí výzvu na podporu výměny nevyhovujících kotlů na pevná paliva pro nízkopříjmové domácnosti (kotlíkové dotace, 1. výzva OPŽP 2021-2027), která byla vyhlášena v únoru 2022. Jedinými žadateli v této výzvě mohou být kraje a Magistrát hlavního města Prahy, se kterými byl termíny vyhlášení výzvy konzultován s ohledem na jejich kapacity pro kontrolu žádostí konečných uživatelů a také s ohledem na plánovaný termín zákazu provozu kotlů na pevná paliva nesplňujících parametry 3. nebo vyšší emisní třídy, na jejichž výměnu je výzva zaměřena. Tento zákaz začne pro rodinné a bytové domy platit 1.9.2024. Z tohoto důvodu je nutné zahájit příjem žádostí ve výzvě MŽP pro kraje, i ve výzvách krajů pro konečné uživatele (fyzické osoby) co nejdříve tak, aby alespoň část podporovaných výměn kotlů mohla proběhnout ještě před zahájením topné sezony 2023/2024. V případě vyčkání se zahájením příjmu žádostí až v termínu po uplynutí 3 měsíců od zveřejnění výzvy v harmonogramu výzev by – vzhledem k potřebným úkonům na straně krajů – byl příjem žádostí ve většině krajů zahájen až ve 4Q 2023, což by ohrozilo cíl výzvy, kterým je výměna maximálního počtu nevyhovujících kotlů do 31.8.2024. Text výzvy je projednáván v rámci 3. jednání Platformy pro přípravu výzev OPŽP 2021-2027 formou per rollam.</t>
  </si>
  <si>
    <t>Změna spočívá v posunu data ukončení příjmu žádostí ze dne 31. 7. 2023 na den 3. 3. 2023 z důvodu vyčerpání stanovené alokace výzvy registrovanými žádostmi. Změna výzvy nemá negativní dopad na způsob administrace registrovaných žádostí v MS2021+.</t>
  </si>
  <si>
    <t>Změna spočívá v úpravě termínu ukončení příjmu žádostí ze dne 31.12.2023 na den 20.3.2023 z důvodu vyčerpání stanovené alokace výzvy podanými žádostmi.</t>
  </si>
  <si>
    <t>Doplňkovost výzvy</t>
  </si>
  <si>
    <t>Program</t>
  </si>
  <si>
    <t>Priorita</t>
  </si>
  <si>
    <t>Specifický cíl/opatření</t>
  </si>
  <si>
    <t>Číslo výzvy se kterou je doplňková</t>
  </si>
  <si>
    <t>Datum vyhlášení (rok)</t>
  </si>
  <si>
    <t>Popis doplňkové vazby</t>
  </si>
  <si>
    <t>OP TAK</t>
  </si>
  <si>
    <t>4.1 - Podpora energetické účinnosti a snižování emisí skleníkových plynů                  Úspory energie – výzva I.</t>
  </si>
  <si>
    <t>01_22_006</t>
  </si>
  <si>
    <t>Doplňkovost  je vymezena na úrovni příjemců.
Veřejný sektor/domácnosti jsou podporovány z OP ŽP/NPO/NZÚ, podnikatelé v EU ETS z Modernizačního fondu, podnikatelský sektor v rámci OP TAK.</t>
  </si>
  <si>
    <t>IROP</t>
  </si>
  <si>
    <t>SC 2.2 / Zelená infrastruktura ve veřejném prostranství měst a obcí</t>
  </si>
  <si>
    <t>63.
64.
65.</t>
  </si>
  <si>
    <t>Z IROP ucelené (komplexní) projekty a z OPŽP samostatně zeleň</t>
  </si>
  <si>
    <t>OP TAK, NZÚ</t>
  </si>
  <si>
    <t>SC 5.1 - Podpora přístupu k vodě a udržitelného
hospodaření s vodou</t>
  </si>
  <si>
    <t>Úspory vody - výzva I.
 Výzva č. 1/2021 - Rodinné domy 
Výzva č. 2/2021 - Bytové domy</t>
  </si>
  <si>
    <t>IROP, OP TAK, NZÚ, Prevence před povodněmi V</t>
  </si>
  <si>
    <t>IROP - 63. 64. 65.
OP TAK - Úspory vody - výzva I.
NZÚ - Výzva č. 1/2021 - Rodinné domy 
Výzva č. 2/2021 - Bytové domy</t>
  </si>
  <si>
    <t xml:space="preserve">OPST - Výstavba inovativních projektů třídění, dotřiďování, úpravy, materiálové přeměny, chemické recyklace ostatních a nebezpečných odpadů
NPO - Podpora intenzifikace a modernizace stávajících kompostáren provozovaných v souladu se zákonem o odpadech, za účelem zvýšení produkce zemědělského kompostu
- Podpora koncového zapravování kompostu, digestátu či fugátu do zemědělského půdního fondu
OP TAK - Podpora zařízení pro nakládání s odpady skupiny 16 a 17 dle Katalogu odpadů. </t>
  </si>
  <si>
    <t>OPST - SC 1.1 Inovační a pilotní projekty Oběhového hospodářství
NPO - komponenta 2.7 Cirkulární ekonomika, recyklace a průmyslová voda; investice  2.7.1.1 Budování recyklační infrastruktury
OP TAK - SC 5.2
Podpora přechodu na
oběhové hospodářství
účinně využívající zdroje</t>
  </si>
  <si>
    <t>MPO - NPO - Regenerace BF pro podnikatelské využití; 
MMR - NPO - brownfieldy - rekonstrukce staveb, demolice a výstavba, úložiště uhlíku</t>
  </si>
  <si>
    <t>NPO konponenta 2.8.3.;
NPO konponenta 2.8.1.</t>
  </si>
  <si>
    <t>NPO 283; 1/NPOBF/2023, 2/NPOBF/2023, 3/NPOBF/2023, 4/NPOBF/2023</t>
  </si>
  <si>
    <t xml:space="preserve">ModFond </t>
  </si>
  <si>
    <t>ENERG ETS</t>
  </si>
  <si>
    <t>ENERG ETS č. 1 a 2/2022</t>
  </si>
  <si>
    <t>OP ŽP - zařízení spadající pod EU ETS - pouze projekty, kde dochází ke snížení snížení emisí znečišťujících látek, ale nikoli ke snížení emisí skleníkových plynů</t>
  </si>
  <si>
    <t>N/R</t>
  </si>
  <si>
    <t>2021, 2023</t>
  </si>
  <si>
    <t>051</t>
  </si>
  <si>
    <t>MŽP_51. výzva, SC 1.3, opatření 1.3.2, průběžná</t>
  </si>
  <si>
    <t>1.3.2</t>
  </si>
  <si>
    <t>Zpracování studií a plánů (studie systémů sídelní zeleně, územní studie krajiny, plán územního systému ekologické stability)</t>
  </si>
  <si>
    <t>SP SZP</t>
  </si>
  <si>
    <t xml:space="preserve">Z SP SZP investice do ochrany melioračních a zpevňujících dřevin,tzv. MZD (podpora oplocenek)
Z OPŽP podpora výsadeb, ochrany a následné péče MZD v rámci komplexních projektů </t>
  </si>
  <si>
    <t>NZÚ (NPO)</t>
  </si>
  <si>
    <t>2.5.2 Výměna stacionárních zdrojů znečišťování v domácnostech za obnovitelné zdroje energie a rozvoj obnovitelných zdrojů energie</t>
  </si>
  <si>
    <t>č. 1/2021 NZÚ</t>
  </si>
  <si>
    <t>Z OPŽP nízkopříjmové domácnosti, z NZÚ všichni ostatní žadatelé. Z NZÚ také možné žádat dotaci na výměnu lokálních topidel.</t>
  </si>
  <si>
    <t xml:space="preserve">Z OP TAK projekty cílené na podnikatelské subjekty, v OPŽP na veřejné subjekty
Z NZÚ podpora cílena na soukromé subjekty nepodnikající, v OPŽP podpora cílena na veřejné subjekty </t>
  </si>
  <si>
    <t>SC 4 Přispívat ke zmírňování změny klimatu a přizpůsobování se této změně, mimo jiné snižováním emisí skleníkových plynů a podporou ukládání uhlíku, a dále podporovat udržitelnou energetiku</t>
  </si>
  <si>
    <t>IROP - SC 2.2 - Zelená infrastruktura ve veřejném prostranství měst a obcí
OP TAK - SC 5.1 - Podpora přístupu k vodě a udržitelného
hospodaření s vodou
129 503 „Podpora protipovodňových opatření s retencí“
129 504 „Podpora protipovodňových opatření podél a na vodních tocích“
129 505 „Podpora realizace vyvolaných investic souvisejících s výstavbou VD Nové Heřminovy“</t>
  </si>
  <si>
    <t xml:space="preserve">Z IROP ucelené (komplexní) projekty a z OPŽP podpora jednotlivých opatření 
Z OP TAK projekty cílené na podnikatelské subjekty, v OPŽP na veřejné subjekty
Z NZÚ podpora cílena na soukromé subjekty nepodnikající, v OPŽP podpora cílena na veřejné subjekty 
Cílem V. etapy je zvýšení míry ochrany před povodněmi zejména v oblastech s významným povodňovým rizikem realizací technických protipovodňových opatření . </t>
  </si>
  <si>
    <t>Řeší revitalizaci BF se starou stavební zátěží pro podnikatelské resp. nepodnikatelské využití, nikoliv odstranění kontaminace.</t>
  </si>
  <si>
    <t>OPST
NPO
OP TAK</t>
  </si>
  <si>
    <t>studie systému sídelní zeleně: obce, městské části hl. města Prahy
územní studie krajiny: obce s rozšířenou působností
plány ÚSES: obce s rozšířenou působností, újezdní úřady</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</si>
  <si>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</si>
  <si>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 xml:space="preserve">
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</si>
  <si>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r>
      <t>Podpora přírodě blízkých opatření v krajině a sídlech</t>
    </r>
    <r>
      <rPr>
        <sz val="11"/>
        <color rgb="FFFF0000"/>
        <rFont val="Calibri"/>
        <family val="2"/>
        <charset val="238"/>
        <scheme val="minor"/>
      </rPr>
      <t xml:space="preserve"> </t>
    </r>
    <r>
      <rPr>
        <sz val="11"/>
        <rFont val="Calibri"/>
        <family val="2"/>
        <charset val="238"/>
        <scheme val="minor"/>
      </rPr>
      <t>- ERDF</t>
    </r>
  </si>
  <si>
    <t xml:space="preserve">Podpora přírodě blízkých opatření v krajině a sídlech - ERDF </t>
  </si>
  <si>
    <t>MŽP_46. výzva, SC 1.3, Opatření 1.3.11, průběžná  pro MRR</t>
  </si>
  <si>
    <t>MŽP_47. výzva, SC 1.3, Opatření 1.3.11, průběžná  pro PR</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</si>
  <si>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</si>
  <si>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</si>
  <si>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</si>
  <si>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</si>
  <si>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</si>
  <si>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040</t>
  </si>
  <si>
    <t>1.3.11</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</si>
  <si>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8.6.2023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</si>
</sst>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
      <b/>
      <sz val="10"/>
      <color theme="3" tint="-0.249977111117893"/>
      <name val="Arial"/>
      <family val="2"/>
      <charset val="238"/>
    </font>
    <font>
      <b/>
      <sz val="9"/>
      <color theme="1"/>
      <name val="Arial"/>
      <family val="2"/>
      <charset val="238"/>
    </font>
    <font>
      <b/>
      <sz val="9"/>
      <name val="Arial"/>
      <family val="2"/>
      <charset val="238"/>
    </font>
    <font>
      <sz val="10"/>
      <name val="Calibri"/>
      <family val="2"/>
      <charset val="238"/>
      <scheme val="minor"/>
    </font>
    <font>
      <sz val="11"/>
      <color rgb="FFFF0000"/>
      <name val="Calibri"/>
      <family val="2"/>
      <charset val="238"/>
      <scheme val="minor"/>
    </font>
  </fonts>
  <fills count="14">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39997558519241921"/>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top style="medium">
        <color indexed="64"/>
      </top>
      <bottom style="hair">
        <color indexed="64"/>
      </bottom>
      <diagonal/>
    </border>
    <border>
      <left style="medium">
        <color indexed="64"/>
      </left>
      <right style="thin">
        <color auto="1"/>
      </right>
      <top style="thin">
        <color auto="1"/>
      </top>
      <bottom style="medium">
        <color indexed="64"/>
      </bottom>
      <diagonal/>
    </border>
    <border>
      <left style="medium">
        <color indexed="64"/>
      </left>
      <right/>
      <top/>
      <bottom/>
      <diagonal/>
    </border>
    <border>
      <left style="medium">
        <color indexed="64"/>
      </left>
      <right/>
      <top/>
      <bottom style="thin">
        <color auto="1"/>
      </bottom>
      <diagonal/>
    </border>
    <border>
      <left style="medium">
        <color indexed="64"/>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s>
  <cellStyleXfs count="2">
    <xf numFmtId="0" fontId="0" fillId="0" borderId="0"/>
    <xf numFmtId="43" fontId="15" fillId="0" borderId="0" applyFont="0" applyFill="0" applyBorder="0"/>
  </cellStyleXfs>
  <cellXfs count="286">
    <xf numFmtId="0" fontId="0" fillId="0" borderId="0" xfId="0"/>
    <xf numFmtId="0" fontId="0" fillId="0" borderId="0" xfId="0" applyAlignment="1">
      <alignment wrapText="1"/>
    </xf>
    <xf numFmtId="0" fontId="8"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9" fillId="0" borderId="0" xfId="0" applyFont="1" applyAlignment="1">
      <alignment horizontal="center" wrapText="1"/>
    </xf>
    <xf numFmtId="0" fontId="0" fillId="0" borderId="0" xfId="0" applyAlignment="1">
      <alignment horizontal="right" wrapText="1"/>
    </xf>
    <xf numFmtId="0" fontId="10" fillId="0" borderId="0" xfId="0" applyFont="1" applyAlignment="1">
      <alignment vertical="center" wrapText="1"/>
    </xf>
    <xf numFmtId="0" fontId="12"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vertical="center"/>
    </xf>
    <xf numFmtId="0" fontId="0" fillId="0" borderId="0" xfId="0" applyAlignment="1">
      <alignment vertical="center" wrapText="1"/>
    </xf>
    <xf numFmtId="0" fontId="12" fillId="2" borderId="4" xfId="0" applyFont="1" applyFill="1" applyBorder="1" applyAlignment="1">
      <alignment horizontal="center" vertical="center" wrapText="1"/>
    </xf>
    <xf numFmtId="0" fontId="7" fillId="8" borderId="0" xfId="0" applyFont="1" applyFill="1"/>
    <xf numFmtId="0" fontId="7" fillId="0" borderId="0" xfId="0" applyFont="1"/>
    <xf numFmtId="0" fontId="8" fillId="9" borderId="21" xfId="0" applyFont="1" applyFill="1" applyBorder="1" applyAlignment="1">
      <alignment horizontal="center"/>
    </xf>
    <xf numFmtId="0" fontId="8" fillId="9" borderId="20" xfId="0" applyFont="1" applyFill="1" applyBorder="1" applyAlignment="1">
      <alignment horizontal="center"/>
    </xf>
    <xf numFmtId="0" fontId="7" fillId="8" borderId="0" xfId="0" applyFont="1" applyFill="1" applyAlignment="1">
      <alignment horizontal="center" vertical="center"/>
    </xf>
    <xf numFmtId="49" fontId="9" fillId="0" borderId="11"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8" fillId="5" borderId="14"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9" fillId="0" borderId="11" xfId="0" applyNumberFormat="1" applyFont="1" applyFill="1" applyBorder="1" applyAlignment="1">
      <alignment horizontal="center" vertical="center" wrapText="1"/>
    </xf>
    <xf numFmtId="9" fontId="9" fillId="0" borderId="11" xfId="0" applyNumberFormat="1"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7" borderId="14" xfId="0" applyFont="1" applyFill="1" applyBorder="1" applyAlignment="1">
      <alignment horizontal="center" vertical="center" wrapText="1"/>
    </xf>
    <xf numFmtId="3" fontId="14" fillId="0" borderId="11" xfId="0" applyNumberFormat="1" applyFont="1" applyFill="1" applyBorder="1" applyAlignment="1">
      <alignment horizontal="center" vertical="center" wrapText="1"/>
    </xf>
    <xf numFmtId="0" fontId="9" fillId="0" borderId="11" xfId="0" applyFont="1" applyFill="1" applyBorder="1" applyAlignment="1">
      <alignment vertical="center" wrapText="1"/>
    </xf>
    <xf numFmtId="49" fontId="9" fillId="0" borderId="10" xfId="0" applyNumberFormat="1" applyFont="1" applyFill="1" applyBorder="1" applyAlignment="1">
      <alignment horizontal="center" vertical="center" wrapText="1"/>
    </xf>
    <xf numFmtId="3" fontId="0" fillId="0" borderId="0" xfId="0" applyNumberFormat="1" applyAlignment="1">
      <alignment horizontal="right" wrapText="1"/>
    </xf>
    <xf numFmtId="49" fontId="9" fillId="10" borderId="10" xfId="0" applyNumberFormat="1" applyFont="1" applyFill="1" applyBorder="1" applyAlignment="1">
      <alignment horizontal="center" vertical="center" wrapText="1"/>
    </xf>
    <xf numFmtId="0" fontId="9" fillId="10" borderId="11" xfId="0" applyFont="1" applyFill="1" applyBorder="1" applyAlignment="1">
      <alignment vertical="center" wrapText="1"/>
    </xf>
    <xf numFmtId="49" fontId="9" fillId="10" borderId="11" xfId="0" applyNumberFormat="1" applyFont="1" applyFill="1" applyBorder="1" applyAlignment="1">
      <alignment horizontal="center" vertical="center" wrapText="1"/>
    </xf>
    <xf numFmtId="0" fontId="9" fillId="10" borderId="11" xfId="0" applyFont="1" applyFill="1" applyBorder="1" applyAlignment="1">
      <alignment horizontal="center" vertical="center" wrapText="1"/>
    </xf>
    <xf numFmtId="14" fontId="9" fillId="10" borderId="11" xfId="0" applyNumberFormat="1" applyFont="1" applyFill="1" applyBorder="1" applyAlignment="1">
      <alignment horizontal="center" vertical="center" wrapText="1"/>
    </xf>
    <xf numFmtId="3" fontId="9" fillId="10" borderId="11" xfId="0" applyNumberFormat="1" applyFont="1" applyFill="1" applyBorder="1" applyAlignment="1">
      <alignment horizontal="center" vertical="center" wrapText="1"/>
    </xf>
    <xf numFmtId="3" fontId="14" fillId="10" borderId="11" xfId="0" applyNumberFormat="1" applyFont="1" applyFill="1" applyBorder="1" applyAlignment="1">
      <alignment horizontal="center" vertical="center" wrapText="1"/>
    </xf>
    <xf numFmtId="49" fontId="9" fillId="10" borderId="28" xfId="0" applyNumberFormat="1" applyFont="1" applyFill="1" applyBorder="1" applyAlignment="1">
      <alignment horizontal="center" vertical="center" wrapText="1"/>
    </xf>
    <xf numFmtId="0" fontId="9" fillId="10" borderId="17" xfId="0" applyFont="1" applyFill="1" applyBorder="1" applyAlignment="1">
      <alignment vertical="center" wrapText="1"/>
    </xf>
    <xf numFmtId="0" fontId="9" fillId="10" borderId="17" xfId="0" applyFont="1" applyFill="1" applyBorder="1" applyAlignment="1">
      <alignment horizontal="center" vertical="center" wrapText="1"/>
    </xf>
    <xf numFmtId="14" fontId="9" fillId="10" borderId="17" xfId="0" applyNumberFormat="1" applyFont="1" applyFill="1" applyBorder="1" applyAlignment="1">
      <alignment horizontal="center" vertical="center" wrapText="1"/>
    </xf>
    <xf numFmtId="3" fontId="14" fillId="10" borderId="17" xfId="0" applyNumberFormat="1" applyFont="1" applyFill="1" applyBorder="1" applyAlignment="1">
      <alignment horizontal="center" vertical="center" wrapText="1"/>
    </xf>
    <xf numFmtId="49" fontId="9" fillId="10" borderId="11" xfId="0" applyNumberFormat="1" applyFont="1" applyFill="1" applyBorder="1" applyAlignment="1">
      <alignment horizontal="left" vertical="center" wrapText="1"/>
    </xf>
    <xf numFmtId="9" fontId="9" fillId="10" borderId="11" xfId="0" applyNumberFormat="1" applyFont="1" applyFill="1" applyBorder="1" applyAlignment="1">
      <alignment horizontal="center" vertical="center" wrapText="1"/>
    </xf>
    <xf numFmtId="49" fontId="9" fillId="10" borderId="15" xfId="0" applyNumberFormat="1" applyFont="1" applyFill="1" applyBorder="1" applyAlignment="1">
      <alignment horizontal="left" vertical="center" wrapText="1"/>
    </xf>
    <xf numFmtId="49" fontId="9" fillId="10" borderId="15" xfId="0" applyNumberFormat="1" applyFont="1" applyFill="1" applyBorder="1" applyAlignment="1">
      <alignment horizontal="center" vertical="center" wrapText="1"/>
    </xf>
    <xf numFmtId="0" fontId="9" fillId="10" borderId="15" xfId="0" applyFont="1" applyFill="1" applyBorder="1" applyAlignment="1">
      <alignment vertical="center" wrapText="1"/>
    </xf>
    <xf numFmtId="0" fontId="9" fillId="10" borderId="15" xfId="0" applyFont="1" applyFill="1" applyBorder="1" applyAlignment="1">
      <alignment horizontal="center" vertical="center" wrapText="1"/>
    </xf>
    <xf numFmtId="14" fontId="9" fillId="10" borderId="15" xfId="0" applyNumberFormat="1" applyFont="1" applyFill="1" applyBorder="1" applyAlignment="1">
      <alignment horizontal="center" vertical="center" wrapText="1"/>
    </xf>
    <xf numFmtId="9" fontId="9" fillId="10" borderId="15" xfId="0" applyNumberFormat="1" applyFont="1" applyFill="1" applyBorder="1" applyAlignment="1">
      <alignment horizontal="center" vertical="center" wrapText="1"/>
    </xf>
    <xf numFmtId="3" fontId="9" fillId="10" borderId="15" xfId="0" applyNumberFormat="1" applyFont="1" applyFill="1" applyBorder="1" applyAlignment="1">
      <alignment horizontal="center" vertical="center" wrapText="1"/>
    </xf>
    <xf numFmtId="0" fontId="9" fillId="10" borderId="25" xfId="0" applyFont="1" applyFill="1" applyBorder="1" applyAlignment="1">
      <alignment horizontal="center" vertical="center" wrapText="1"/>
    </xf>
    <xf numFmtId="0" fontId="18" fillId="10" borderId="11" xfId="0" applyFont="1" applyFill="1" applyBorder="1" applyAlignment="1">
      <alignment vertical="center" wrapText="1"/>
    </xf>
    <xf numFmtId="0" fontId="19" fillId="10" borderId="11" xfId="0" applyFont="1" applyFill="1" applyBorder="1" applyAlignment="1">
      <alignment vertical="center" wrapText="1"/>
    </xf>
    <xf numFmtId="164" fontId="9" fillId="10" borderId="11" xfId="1" applyNumberFormat="1" applyFont="1" applyFill="1" applyBorder="1" applyAlignment="1">
      <alignment horizontal="center" vertical="center" wrapText="1"/>
    </xf>
    <xf numFmtId="0" fontId="9" fillId="10" borderId="11" xfId="0" applyFont="1" applyFill="1" applyBorder="1" applyAlignment="1">
      <alignment horizontal="left" vertical="center" wrapText="1"/>
    </xf>
    <xf numFmtId="3" fontId="9" fillId="10" borderId="25" xfId="0" applyNumberFormat="1" applyFont="1" applyFill="1" applyBorder="1" applyAlignment="1">
      <alignment horizontal="center" vertical="center" wrapText="1"/>
    </xf>
    <xf numFmtId="49" fontId="9" fillId="0" borderId="34"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49" fontId="9" fillId="0" borderId="14" xfId="0" applyNumberFormat="1" applyFont="1" applyFill="1" applyBorder="1" applyAlignment="1">
      <alignment horizontal="center" vertical="center" wrapText="1"/>
    </xf>
    <xf numFmtId="0" fontId="9" fillId="0" borderId="14" xfId="0" applyFont="1" applyFill="1" applyBorder="1" applyAlignment="1">
      <alignment vertical="center" wrapText="1"/>
    </xf>
    <xf numFmtId="14" fontId="9" fillId="0" borderId="14" xfId="0" applyNumberFormat="1" applyFont="1" applyFill="1" applyBorder="1" applyAlignment="1">
      <alignment horizontal="center" vertical="center" wrapText="1"/>
    </xf>
    <xf numFmtId="3" fontId="9" fillId="0" borderId="14" xfId="0" applyNumberFormat="1" applyFont="1" applyFill="1" applyBorder="1" applyAlignment="1">
      <alignment horizontal="center" vertical="center" wrapText="1"/>
    </xf>
    <xf numFmtId="3" fontId="14" fillId="0" borderId="14" xfId="0" applyNumberFormat="1" applyFont="1" applyFill="1" applyBorder="1" applyAlignment="1">
      <alignment horizontal="center" vertical="center" wrapText="1"/>
    </xf>
    <xf numFmtId="9" fontId="9" fillId="0" borderId="14"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wrapText="1"/>
    </xf>
    <xf numFmtId="0" fontId="9" fillId="0" borderId="24" xfId="0" applyFont="1" applyFill="1" applyBorder="1" applyAlignment="1">
      <alignment vertical="center" wrapText="1"/>
    </xf>
    <xf numFmtId="49" fontId="9" fillId="0" borderId="24" xfId="0" applyNumberFormat="1" applyFont="1" applyFill="1" applyBorder="1" applyAlignment="1">
      <alignment horizontal="center" vertical="center" wrapText="1"/>
    </xf>
    <xf numFmtId="0" fontId="9" fillId="0" borderId="24" xfId="0" applyFont="1" applyFill="1" applyBorder="1" applyAlignment="1">
      <alignment horizontal="center" vertical="center" wrapText="1"/>
    </xf>
    <xf numFmtId="14" fontId="9" fillId="0" borderId="24" xfId="0" applyNumberFormat="1" applyFont="1" applyFill="1" applyBorder="1" applyAlignment="1">
      <alignment horizontal="center" vertical="center" wrapText="1"/>
    </xf>
    <xf numFmtId="3" fontId="14" fillId="0" borderId="24" xfId="0" applyNumberFormat="1" applyFont="1" applyFill="1" applyBorder="1" applyAlignment="1">
      <alignment horizontal="center" vertical="center" wrapText="1"/>
    </xf>
    <xf numFmtId="49" fontId="9" fillId="0" borderId="36"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0" fontId="9" fillId="0" borderId="25" xfId="0" applyFont="1" applyFill="1" applyBorder="1" applyAlignment="1">
      <alignment horizontal="center" vertical="center" wrapText="1"/>
    </xf>
    <xf numFmtId="3" fontId="9" fillId="0" borderId="24" xfId="0" applyNumberFormat="1" applyFont="1" applyFill="1" applyBorder="1" applyAlignment="1">
      <alignment horizontal="center" vertical="center" wrapText="1"/>
    </xf>
    <xf numFmtId="49" fontId="9" fillId="10" borderId="34" xfId="0" applyNumberFormat="1" applyFont="1" applyFill="1" applyBorder="1" applyAlignment="1">
      <alignment horizontal="center" vertical="center" wrapText="1"/>
    </xf>
    <xf numFmtId="0" fontId="19" fillId="10" borderId="14" xfId="0" applyFont="1" applyFill="1" applyBorder="1" applyAlignment="1">
      <alignment vertical="center" wrapText="1"/>
    </xf>
    <xf numFmtId="49" fontId="9" fillId="10" borderId="14" xfId="0" applyNumberFormat="1" applyFont="1" applyFill="1" applyBorder="1" applyAlignment="1">
      <alignment horizontal="center" vertical="center" wrapText="1"/>
    </xf>
    <xf numFmtId="0" fontId="9" fillId="10" borderId="14" xfId="0" applyFont="1" applyFill="1" applyBorder="1" applyAlignment="1">
      <alignment vertical="center" wrapText="1"/>
    </xf>
    <xf numFmtId="0" fontId="9" fillId="10" borderId="14" xfId="0" applyFont="1" applyFill="1" applyBorder="1" applyAlignment="1">
      <alignment horizontal="center" vertical="center" wrapText="1"/>
    </xf>
    <xf numFmtId="14" fontId="9" fillId="10" borderId="14" xfId="0" applyNumberFormat="1" applyFont="1" applyFill="1" applyBorder="1" applyAlignment="1">
      <alignment horizontal="center" vertical="center" wrapText="1"/>
    </xf>
    <xf numFmtId="9" fontId="9" fillId="10" borderId="14" xfId="0" applyNumberFormat="1" applyFont="1" applyFill="1" applyBorder="1" applyAlignment="1">
      <alignment horizontal="center" vertical="center" wrapText="1"/>
    </xf>
    <xf numFmtId="164" fontId="9" fillId="10" borderId="14" xfId="1" applyNumberFormat="1" applyFont="1" applyFill="1" applyBorder="1" applyAlignment="1">
      <alignment horizontal="center" vertical="center" wrapText="1"/>
    </xf>
    <xf numFmtId="3" fontId="9" fillId="10" borderId="14" xfId="0" applyNumberFormat="1" applyFont="1" applyFill="1" applyBorder="1" applyAlignment="1">
      <alignment horizontal="center" vertical="center" wrapText="1"/>
    </xf>
    <xf numFmtId="3" fontId="14" fillId="10" borderId="14" xfId="0" applyNumberFormat="1" applyFont="1" applyFill="1" applyBorder="1" applyAlignment="1">
      <alignment horizontal="center" vertical="center" wrapText="1"/>
    </xf>
    <xf numFmtId="0" fontId="19" fillId="10" borderId="17" xfId="0" applyFont="1" applyFill="1" applyBorder="1" applyAlignment="1">
      <alignment vertical="center" wrapText="1"/>
    </xf>
    <xf numFmtId="9" fontId="9" fillId="10" borderId="17" xfId="0" applyNumberFormat="1" applyFont="1" applyFill="1" applyBorder="1" applyAlignment="1">
      <alignment horizontal="center" vertical="center" wrapText="1"/>
    </xf>
    <xf numFmtId="164" fontId="9" fillId="10" borderId="17" xfId="1" applyNumberFormat="1" applyFont="1" applyFill="1" applyBorder="1" applyAlignment="1">
      <alignment horizontal="center" vertical="center" wrapText="1"/>
    </xf>
    <xf numFmtId="165" fontId="9" fillId="10" borderId="17" xfId="1" applyNumberFormat="1" applyFont="1" applyFill="1" applyBorder="1" applyAlignment="1">
      <alignment horizontal="center" vertical="center" wrapText="1"/>
    </xf>
    <xf numFmtId="0" fontId="9" fillId="0" borderId="38" xfId="0" applyFont="1" applyFill="1" applyBorder="1" applyAlignment="1">
      <alignment vertical="center" wrapText="1"/>
    </xf>
    <xf numFmtId="0" fontId="9" fillId="0" borderId="21" xfId="0" applyFont="1" applyFill="1" applyBorder="1" applyAlignment="1">
      <alignment horizontal="left" vertical="center" wrapText="1"/>
    </xf>
    <xf numFmtId="49" fontId="8" fillId="0" borderId="19" xfId="0" applyNumberFormat="1" applyFont="1" applyBorder="1" applyAlignment="1">
      <alignment horizontal="center" vertical="center" wrapText="1"/>
    </xf>
    <xf numFmtId="0" fontId="0" fillId="10" borderId="0" xfId="0" applyFill="1" applyAlignment="1">
      <alignment wrapText="1"/>
    </xf>
    <xf numFmtId="0" fontId="5" fillId="0" borderId="0" xfId="0" applyFont="1" applyAlignment="1"/>
    <xf numFmtId="0" fontId="9" fillId="0" borderId="0" xfId="0" applyFont="1" applyFill="1" applyBorder="1" applyAlignment="1">
      <alignment vertical="center" wrapText="1"/>
    </xf>
    <xf numFmtId="49" fontId="8" fillId="0" borderId="0" xfId="0" applyNumberFormat="1" applyFont="1" applyBorder="1" applyAlignment="1">
      <alignment horizontal="center" vertical="center" wrapText="1"/>
    </xf>
    <xf numFmtId="0" fontId="9" fillId="0" borderId="0" xfId="0" applyFont="1" applyFill="1" applyBorder="1" applyAlignment="1">
      <alignment horizontal="left" vertical="center" wrapText="1"/>
    </xf>
    <xf numFmtId="0" fontId="5" fillId="0" borderId="0" xfId="0" applyFont="1"/>
    <xf numFmtId="0" fontId="9" fillId="0" borderId="25" xfId="0" applyFont="1" applyFill="1" applyBorder="1" applyAlignment="1">
      <alignment vertical="center" wrapText="1"/>
    </xf>
    <xf numFmtId="14" fontId="9" fillId="0" borderId="25" xfId="0" applyNumberFormat="1" applyFont="1" applyFill="1" applyBorder="1" applyAlignment="1">
      <alignment horizontal="center" vertical="center" wrapText="1"/>
    </xf>
    <xf numFmtId="9" fontId="9" fillId="0" borderId="25" xfId="0" applyNumberFormat="1" applyFont="1" applyFill="1" applyBorder="1" applyAlignment="1">
      <alignment horizontal="center" vertical="center" wrapText="1"/>
    </xf>
    <xf numFmtId="3" fontId="14" fillId="0" borderId="25" xfId="0" applyNumberFormat="1" applyFont="1" applyFill="1" applyBorder="1" applyAlignment="1">
      <alignment horizontal="center" vertical="center" wrapText="1"/>
    </xf>
    <xf numFmtId="0" fontId="9" fillId="0" borderId="0" xfId="0" applyFont="1" applyFill="1" applyAlignment="1">
      <alignment wrapText="1"/>
    </xf>
    <xf numFmtId="49" fontId="9" fillId="0" borderId="39" xfId="0" applyNumberFormat="1" applyFont="1" applyFill="1" applyBorder="1" applyAlignment="1">
      <alignment horizontal="center" vertical="center"/>
    </xf>
    <xf numFmtId="14" fontId="9" fillId="0" borderId="19" xfId="0" applyNumberFormat="1" applyFont="1" applyFill="1" applyBorder="1" applyAlignment="1">
      <alignment horizontal="center" vertical="center"/>
    </xf>
    <xf numFmtId="49" fontId="9" fillId="0" borderId="35" xfId="0" applyNumberFormat="1" applyFont="1" applyFill="1" applyBorder="1" applyAlignment="1">
      <alignment horizontal="center" vertical="center"/>
    </xf>
    <xf numFmtId="0" fontId="9" fillId="0" borderId="39" xfId="0" applyFont="1" applyFill="1" applyBorder="1" applyAlignment="1">
      <alignment horizontal="center" vertical="center"/>
    </xf>
    <xf numFmtId="0" fontId="9" fillId="0" borderId="38" xfId="0" applyFont="1" applyFill="1" applyBorder="1" applyAlignment="1">
      <alignment horizontal="center" vertical="center"/>
    </xf>
    <xf numFmtId="49" fontId="9" fillId="0" borderId="38" xfId="0" applyNumberFormat="1" applyFont="1" applyFill="1" applyBorder="1" applyAlignment="1">
      <alignment horizontal="center" vertical="center"/>
    </xf>
    <xf numFmtId="0" fontId="9" fillId="0" borderId="31" xfId="0" applyFont="1" applyFill="1" applyBorder="1" applyAlignment="1">
      <alignment wrapText="1"/>
    </xf>
    <xf numFmtId="0" fontId="9" fillId="0" borderId="22" xfId="0" applyFont="1" applyFill="1" applyBorder="1" applyAlignment="1">
      <alignment wrapText="1"/>
    </xf>
    <xf numFmtId="0" fontId="9" fillId="0" borderId="29" xfId="0" applyFont="1" applyFill="1" applyBorder="1" applyAlignment="1">
      <alignment wrapText="1"/>
    </xf>
    <xf numFmtId="49" fontId="9" fillId="10" borderId="40" xfId="0" applyNumberFormat="1" applyFont="1" applyFill="1" applyBorder="1" applyAlignment="1">
      <alignment horizontal="center" vertical="center" wrapText="1"/>
    </xf>
    <xf numFmtId="0" fontId="7" fillId="8" borderId="0" xfId="0" applyFont="1" applyFill="1" applyAlignment="1">
      <alignment wrapText="1"/>
    </xf>
    <xf numFmtId="3" fontId="14" fillId="10" borderId="25" xfId="0" applyNumberFormat="1" applyFont="1" applyFill="1" applyBorder="1" applyAlignment="1">
      <alignment horizontal="center" vertical="center" wrapText="1"/>
    </xf>
    <xf numFmtId="0" fontId="19" fillId="10" borderId="15" xfId="0" applyFont="1" applyFill="1" applyBorder="1" applyAlignment="1">
      <alignment vertical="center" wrapText="1"/>
    </xf>
    <xf numFmtId="14" fontId="9" fillId="0" borderId="1" xfId="0" applyNumberFormat="1" applyFont="1" applyFill="1" applyBorder="1" applyAlignment="1">
      <alignment horizontal="center" vertical="center"/>
    </xf>
    <xf numFmtId="0" fontId="9" fillId="0" borderId="31" xfId="0" applyFont="1" applyFill="1" applyBorder="1" applyAlignment="1">
      <alignment horizontal="center" vertical="center"/>
    </xf>
    <xf numFmtId="49" fontId="9" fillId="0" borderId="2" xfId="0" applyNumberFormat="1" applyFont="1" applyFill="1" applyBorder="1" applyAlignment="1">
      <alignment horizontal="center" vertical="center"/>
    </xf>
    <xf numFmtId="0" fontId="9" fillId="0" borderId="21" xfId="0" applyFont="1" applyFill="1" applyBorder="1" applyAlignment="1">
      <alignment horizontal="center" vertical="center"/>
    </xf>
    <xf numFmtId="0" fontId="9" fillId="0" borderId="21" xfId="0" applyFont="1" applyFill="1" applyBorder="1" applyAlignment="1">
      <alignment wrapText="1"/>
    </xf>
    <xf numFmtId="49" fontId="9" fillId="0" borderId="8" xfId="0" applyNumberFormat="1" applyFont="1" applyFill="1" applyBorder="1" applyAlignment="1">
      <alignment horizontal="center" vertical="center" wrapText="1"/>
    </xf>
    <xf numFmtId="49" fontId="9" fillId="0" borderId="11" xfId="0" applyNumberFormat="1" applyFont="1" applyFill="1" applyBorder="1" applyAlignment="1">
      <alignment horizontal="left" vertical="center" wrapText="1"/>
    </xf>
    <xf numFmtId="3" fontId="9" fillId="0" borderId="11" xfId="0" applyNumberFormat="1" applyFont="1" applyFill="1" applyBorder="1" applyAlignment="1">
      <alignment horizontal="center" vertical="center" wrapText="1"/>
    </xf>
    <xf numFmtId="14" fontId="9" fillId="0" borderId="19" xfId="0"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0" fontId="9" fillId="0" borderId="20" xfId="0" applyFont="1" applyFill="1" applyBorder="1" applyAlignment="1">
      <alignment vertical="top" wrapText="1"/>
    </xf>
    <xf numFmtId="0" fontId="14" fillId="0" borderId="24" xfId="0" applyFont="1" applyFill="1" applyBorder="1" applyAlignment="1">
      <alignment horizontal="center" vertical="center"/>
    </xf>
    <xf numFmtId="0" fontId="14" fillId="0" borderId="14" xfId="0" applyFont="1" applyFill="1" applyBorder="1" applyAlignment="1">
      <alignment horizontal="center" vertical="center"/>
    </xf>
    <xf numFmtId="0" fontId="14" fillId="10" borderId="11" xfId="0" applyFont="1" applyFill="1" applyBorder="1" applyAlignment="1">
      <alignment horizontal="center" vertical="center"/>
    </xf>
    <xf numFmtId="0" fontId="14" fillId="10" borderId="14" xfId="0" applyFont="1" applyFill="1" applyBorder="1" applyAlignment="1">
      <alignment horizontal="center" vertical="center"/>
    </xf>
    <xf numFmtId="0" fontId="14" fillId="0" borderId="25"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1" xfId="0" applyFont="1" applyFill="1" applyBorder="1" applyAlignment="1">
      <alignment vertical="center"/>
    </xf>
    <xf numFmtId="0" fontId="14" fillId="10" borderId="15" xfId="0" applyFont="1" applyFill="1" applyBorder="1" applyAlignment="1">
      <alignment horizontal="center" vertical="center"/>
    </xf>
    <xf numFmtId="0" fontId="14" fillId="10" borderId="17" xfId="0" applyFont="1" applyFill="1" applyBorder="1" applyAlignment="1">
      <alignment horizontal="center" vertical="center"/>
    </xf>
    <xf numFmtId="49" fontId="9" fillId="0" borderId="43"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3" fontId="9" fillId="0" borderId="25" xfId="0" applyNumberFormat="1" applyFont="1" applyFill="1" applyBorder="1" applyAlignment="1">
      <alignment horizontal="center" vertical="center" wrapText="1"/>
    </xf>
    <xf numFmtId="0" fontId="14" fillId="0" borderId="25" xfId="0" applyFont="1" applyFill="1" applyBorder="1" applyAlignment="1">
      <alignment vertical="center"/>
    </xf>
    <xf numFmtId="0" fontId="19" fillId="10" borderId="15" xfId="0" applyFont="1" applyFill="1" applyBorder="1" applyAlignment="1">
      <alignment wrapText="1"/>
    </xf>
    <xf numFmtId="3" fontId="14" fillId="10" borderId="15" xfId="0" applyNumberFormat="1" applyFont="1" applyFill="1" applyBorder="1" applyAlignment="1">
      <alignment horizontal="center" vertical="center" wrapText="1"/>
    </xf>
    <xf numFmtId="14" fontId="9" fillId="8" borderId="25" xfId="0" applyNumberFormat="1" applyFont="1" applyFill="1" applyBorder="1" applyAlignment="1">
      <alignment horizontal="center" vertical="center" wrapText="1"/>
    </xf>
    <xf numFmtId="0" fontId="3" fillId="8" borderId="0" xfId="0" applyFont="1" applyFill="1"/>
    <xf numFmtId="0" fontId="9" fillId="0" borderId="16" xfId="0" applyFont="1" applyFill="1" applyBorder="1" applyAlignment="1">
      <alignment horizontal="center" vertical="center" wrapText="1"/>
    </xf>
    <xf numFmtId="14" fontId="9" fillId="0" borderId="16" xfId="0" applyNumberFormat="1" applyFont="1" applyFill="1" applyBorder="1" applyAlignment="1">
      <alignment horizontal="center" vertical="center" wrapText="1"/>
    </xf>
    <xf numFmtId="0" fontId="9" fillId="0" borderId="16" xfId="0" applyFont="1" applyFill="1" applyBorder="1" applyAlignment="1">
      <alignment vertical="center" wrapText="1"/>
    </xf>
    <xf numFmtId="3" fontId="14" fillId="0" borderId="16" xfId="0" applyNumberFormat="1" applyFont="1" applyFill="1" applyBorder="1" applyAlignment="1">
      <alignment horizontal="center" vertical="center" wrapText="1"/>
    </xf>
    <xf numFmtId="0" fontId="14" fillId="0" borderId="16" xfId="0" applyFont="1" applyFill="1" applyBorder="1" applyAlignment="1">
      <alignment horizontal="center" vertical="center"/>
    </xf>
    <xf numFmtId="3" fontId="14" fillId="8" borderId="11" xfId="0" applyNumberFormat="1" applyFont="1" applyFill="1" applyBorder="1" applyAlignment="1">
      <alignment horizontal="center" vertical="center" wrapText="1"/>
    </xf>
    <xf numFmtId="49" fontId="11" fillId="0" borderId="31" xfId="0" applyNumberFormat="1" applyFont="1" applyFill="1" applyBorder="1" applyAlignment="1">
      <alignment horizontal="center" vertical="center" wrapText="1"/>
    </xf>
    <xf numFmtId="0" fontId="17" fillId="0" borderId="31" xfId="0" applyFont="1" applyFill="1" applyBorder="1" applyAlignment="1">
      <alignment horizontal="center" vertical="center" wrapText="1"/>
    </xf>
    <xf numFmtId="0" fontId="28" fillId="8" borderId="25" xfId="0" applyFont="1" applyFill="1" applyBorder="1" applyAlignment="1">
      <alignment horizontal="center" vertical="center"/>
    </xf>
    <xf numFmtId="0" fontId="9" fillId="8" borderId="25" xfId="0" applyFont="1" applyFill="1" applyBorder="1" applyAlignment="1">
      <alignment horizontal="center" vertical="center" wrapText="1"/>
    </xf>
    <xf numFmtId="0" fontId="28" fillId="8" borderId="23" xfId="0" applyFont="1" applyFill="1" applyBorder="1" applyAlignment="1">
      <alignment horizontal="left" vertical="center" wrapText="1"/>
    </xf>
    <xf numFmtId="0" fontId="28" fillId="8" borderId="11" xfId="0" applyFont="1" applyFill="1" applyBorder="1" applyAlignment="1">
      <alignment horizontal="center" vertical="center"/>
    </xf>
    <xf numFmtId="0" fontId="28" fillId="8" borderId="12" xfId="0" applyFont="1" applyFill="1" applyBorder="1" applyAlignment="1">
      <alignment horizontal="left" vertical="center" wrapText="1"/>
    </xf>
    <xf numFmtId="0" fontId="28" fillId="8" borderId="12" xfId="0" applyFont="1" applyFill="1" applyBorder="1" applyAlignment="1">
      <alignment horizontal="center" vertical="center"/>
    </xf>
    <xf numFmtId="0" fontId="28" fillId="8" borderId="14" xfId="0" applyFont="1" applyFill="1" applyBorder="1" applyAlignment="1">
      <alignment horizontal="center" vertical="center"/>
    </xf>
    <xf numFmtId="0" fontId="28" fillId="8" borderId="37"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4" xfId="0" applyFont="1" applyFill="1" applyBorder="1" applyAlignment="1">
      <alignment horizontal="center" vertical="center" wrapText="1"/>
    </xf>
    <xf numFmtId="0" fontId="28" fillId="8" borderId="23"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28" fillId="8" borderId="11" xfId="0" applyFont="1" applyFill="1" applyBorder="1" applyAlignment="1">
      <alignment horizontal="center" vertical="center" wrapText="1"/>
    </xf>
    <xf numFmtId="0" fontId="9" fillId="8" borderId="12" xfId="0" applyFont="1" applyFill="1" applyBorder="1" applyAlignment="1">
      <alignment horizontal="left" vertical="center" wrapText="1"/>
    </xf>
    <xf numFmtId="0" fontId="9" fillId="8" borderId="37" xfId="0" applyFont="1" applyFill="1" applyBorder="1" applyAlignment="1">
      <alignment horizontal="left" vertical="center" wrapText="1"/>
    </xf>
    <xf numFmtId="0" fontId="28" fillId="10" borderId="14" xfId="0" applyFont="1" applyFill="1" applyBorder="1" applyAlignment="1">
      <alignment horizontal="center" vertical="center"/>
    </xf>
    <xf numFmtId="0" fontId="28" fillId="10" borderId="15" xfId="0" applyFont="1" applyFill="1" applyBorder="1" applyAlignment="1">
      <alignment horizontal="center" vertical="center"/>
    </xf>
    <xf numFmtId="49" fontId="9" fillId="8" borderId="34" xfId="0" applyNumberFormat="1" applyFont="1" applyFill="1" applyBorder="1" applyAlignment="1">
      <alignment horizontal="center" vertical="center" wrapText="1"/>
    </xf>
    <xf numFmtId="49" fontId="9" fillId="8" borderId="11" xfId="0" applyNumberFormat="1" applyFont="1" applyFill="1" applyBorder="1" applyAlignment="1">
      <alignment horizontal="left" vertical="center" wrapText="1"/>
    </xf>
    <xf numFmtId="49" fontId="9" fillId="8" borderId="14" xfId="0" applyNumberFormat="1" applyFont="1" applyFill="1" applyBorder="1" applyAlignment="1">
      <alignment horizontal="center" vertical="center" wrapText="1"/>
    </xf>
    <xf numFmtId="0" fontId="9" fillId="8" borderId="14" xfId="0" applyFont="1" applyFill="1" applyBorder="1" applyAlignment="1">
      <alignment vertical="center" wrapText="1"/>
    </xf>
    <xf numFmtId="0" fontId="9" fillId="8" borderId="14" xfId="0" applyFont="1" applyFill="1" applyBorder="1" applyAlignment="1">
      <alignment horizontal="center" vertical="center" wrapText="1"/>
    </xf>
    <xf numFmtId="14" fontId="9" fillId="8" borderId="11" xfId="0" applyNumberFormat="1" applyFont="1" applyFill="1" applyBorder="1" applyAlignment="1">
      <alignment horizontal="center" vertical="center" wrapText="1"/>
    </xf>
    <xf numFmtId="14" fontId="9" fillId="8" borderId="14" xfId="0" applyNumberFormat="1" applyFont="1" applyFill="1" applyBorder="1" applyAlignment="1">
      <alignment horizontal="center" vertical="center" wrapText="1"/>
    </xf>
    <xf numFmtId="9" fontId="9" fillId="8" borderId="11" xfId="0" applyNumberFormat="1" applyFont="1" applyFill="1" applyBorder="1" applyAlignment="1">
      <alignment horizontal="center" vertical="center" wrapText="1"/>
    </xf>
    <xf numFmtId="3" fontId="9" fillId="8" borderId="11" xfId="0" applyNumberFormat="1" applyFont="1" applyFill="1" applyBorder="1" applyAlignment="1">
      <alignment horizontal="center" vertical="center" wrapText="1"/>
    </xf>
    <xf numFmtId="0" fontId="28" fillId="10" borderId="11" xfId="0" applyFont="1" applyFill="1" applyBorder="1" applyAlignment="1">
      <alignment horizontal="center" vertical="center" wrapText="1"/>
    </xf>
    <xf numFmtId="0" fontId="9" fillId="10" borderId="12" xfId="0" applyFont="1" applyFill="1" applyBorder="1" applyAlignment="1">
      <alignment horizontal="left" vertical="center" wrapText="1"/>
    </xf>
    <xf numFmtId="0" fontId="28" fillId="10" borderId="11" xfId="0" applyFont="1" applyFill="1" applyBorder="1" applyAlignment="1">
      <alignment horizontal="center" vertical="center"/>
    </xf>
    <xf numFmtId="0" fontId="28" fillId="10" borderId="12" xfId="0" applyFont="1" applyFill="1" applyBorder="1" applyAlignment="1">
      <alignment horizontal="center" vertical="center"/>
    </xf>
    <xf numFmtId="0" fontId="28" fillId="10" borderId="26" xfId="0" applyFont="1" applyFill="1" applyBorder="1" applyAlignment="1">
      <alignment horizontal="center" vertical="center"/>
    </xf>
    <xf numFmtId="0" fontId="28" fillId="10" borderId="17" xfId="0" applyFont="1" applyFill="1" applyBorder="1" applyAlignment="1">
      <alignment horizontal="center" vertical="center"/>
    </xf>
    <xf numFmtId="0" fontId="28" fillId="10" borderId="18" xfId="0" applyFont="1" applyFill="1" applyBorder="1" applyAlignment="1">
      <alignment horizontal="center" vertical="center"/>
    </xf>
    <xf numFmtId="0" fontId="28" fillId="10" borderId="27" xfId="0" applyFont="1" applyFill="1" applyBorder="1" applyAlignment="1">
      <alignment horizontal="center" vertical="center"/>
    </xf>
    <xf numFmtId="49" fontId="9" fillId="10" borderId="46" xfId="0" applyNumberFormat="1" applyFont="1" applyFill="1" applyBorder="1" applyAlignment="1">
      <alignment horizontal="center" vertical="center" wrapText="1"/>
    </xf>
    <xf numFmtId="49" fontId="9" fillId="10" borderId="17" xfId="0" applyNumberFormat="1" applyFont="1" applyFill="1" applyBorder="1" applyAlignment="1">
      <alignment horizontal="left" vertical="center" wrapText="1"/>
    </xf>
    <xf numFmtId="49" fontId="9" fillId="10" borderId="17" xfId="0" applyNumberFormat="1" applyFont="1" applyFill="1" applyBorder="1" applyAlignment="1">
      <alignment horizontal="center" vertical="center" wrapText="1"/>
    </xf>
    <xf numFmtId="3" fontId="9" fillId="10" borderId="17" xfId="0" applyNumberFormat="1" applyFont="1" applyFill="1" applyBorder="1" applyAlignment="1">
      <alignment horizontal="center" vertical="center" wrapText="1"/>
    </xf>
    <xf numFmtId="0" fontId="9" fillId="10" borderId="18" xfId="0" applyFont="1" applyFill="1" applyBorder="1" applyAlignment="1">
      <alignment horizontal="left" vertical="center" wrapText="1"/>
    </xf>
    <xf numFmtId="0" fontId="9" fillId="0" borderId="31" xfId="0" applyFont="1" applyFill="1" applyBorder="1" applyAlignment="1">
      <alignment horizontal="center" vertical="center" wrapText="1"/>
    </xf>
    <xf numFmtId="49" fontId="11" fillId="0" borderId="31" xfId="0" applyNumberFormat="1" applyFont="1" applyBorder="1" applyAlignment="1">
      <alignment horizontal="center" vertical="center" wrapText="1"/>
    </xf>
    <xf numFmtId="0" fontId="28" fillId="8" borderId="26" xfId="0" applyFont="1" applyFill="1" applyBorder="1" applyAlignment="1">
      <alignment horizontal="center" vertical="center"/>
    </xf>
    <xf numFmtId="49" fontId="9" fillId="0" borderId="46" xfId="0" applyNumberFormat="1" applyFont="1" applyFill="1" applyBorder="1" applyAlignment="1">
      <alignment horizontal="center" vertical="center" wrapText="1"/>
    </xf>
    <xf numFmtId="0" fontId="19" fillId="0" borderId="17" xfId="0" applyFont="1" applyFill="1" applyBorder="1" applyAlignment="1">
      <alignment vertical="center" wrapText="1"/>
    </xf>
    <xf numFmtId="49" fontId="9" fillId="0" borderId="17" xfId="0" applyNumberFormat="1"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17" xfId="0" applyFont="1" applyFill="1" applyBorder="1" applyAlignment="1">
      <alignment horizontal="center" vertical="center" wrapText="1"/>
    </xf>
    <xf numFmtId="14" fontId="9" fillId="0" borderId="17" xfId="0" applyNumberFormat="1" applyFont="1" applyFill="1" applyBorder="1" applyAlignment="1">
      <alignment horizontal="center" vertical="center" wrapText="1"/>
    </xf>
    <xf numFmtId="9" fontId="9" fillId="0" borderId="17" xfId="0" applyNumberFormat="1" applyFont="1" applyFill="1" applyBorder="1" applyAlignment="1">
      <alignment horizontal="center" vertical="center" wrapText="1"/>
    </xf>
    <xf numFmtId="3" fontId="9" fillId="0" borderId="17" xfId="0" applyNumberFormat="1" applyFont="1" applyFill="1" applyBorder="1" applyAlignment="1">
      <alignment horizontal="center" vertical="center" wrapText="1"/>
    </xf>
    <xf numFmtId="3" fontId="14" fillId="0" borderId="17" xfId="0" applyNumberFormat="1" applyFont="1" applyFill="1" applyBorder="1" applyAlignment="1">
      <alignment horizontal="center" vertical="center" wrapText="1"/>
    </xf>
    <xf numFmtId="0" fontId="14" fillId="0" borderId="17" xfId="0" applyFont="1" applyFill="1" applyBorder="1" applyAlignment="1">
      <alignment horizontal="center" vertical="center"/>
    </xf>
    <xf numFmtId="0" fontId="28" fillId="8" borderId="17" xfId="0" applyFont="1" applyFill="1" applyBorder="1" applyAlignment="1">
      <alignment horizontal="center" vertical="center"/>
    </xf>
    <xf numFmtId="0" fontId="28" fillId="8" borderId="17" xfId="0" applyFont="1" applyFill="1" applyBorder="1" applyAlignment="1">
      <alignment horizontal="center" vertical="center" wrapText="1"/>
    </xf>
    <xf numFmtId="17" fontId="28" fillId="8" borderId="17" xfId="0" applyNumberFormat="1" applyFont="1" applyFill="1" applyBorder="1" applyAlignment="1">
      <alignment horizontal="center" vertical="center"/>
    </xf>
    <xf numFmtId="0" fontId="28" fillId="8" borderId="18" xfId="0" applyFont="1" applyFill="1" applyBorder="1" applyAlignment="1">
      <alignment horizontal="center" vertical="center" wrapText="1"/>
    </xf>
    <xf numFmtId="0" fontId="9" fillId="8" borderId="11" xfId="0" applyFont="1" applyFill="1" applyBorder="1" applyAlignment="1">
      <alignment vertical="center" wrapText="1"/>
    </xf>
    <xf numFmtId="9" fontId="9" fillId="8" borderId="25" xfId="0" applyNumberFormat="1" applyFont="1" applyFill="1" applyBorder="1" applyAlignment="1">
      <alignment horizontal="center" vertical="center" wrapText="1"/>
    </xf>
    <xf numFmtId="49" fontId="2" fillId="8" borderId="11" xfId="0" applyNumberFormat="1"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11" fillId="7" borderId="14" xfId="0" applyFont="1" applyFill="1" applyBorder="1" applyAlignment="1">
      <alignment horizontal="center" vertical="center" wrapText="1"/>
    </xf>
    <xf numFmtId="0" fontId="8" fillId="7" borderId="11" xfId="0" applyFont="1" applyFill="1" applyBorder="1" applyAlignment="1">
      <alignment horizontal="center" vertical="center" wrapText="1"/>
    </xf>
    <xf numFmtId="0" fontId="8" fillId="7" borderId="14"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0" fillId="5" borderId="14" xfId="0"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4" fillId="0" borderId="0" xfId="0" applyFont="1" applyAlignment="1">
      <alignment horizontal="left" wrapText="1"/>
    </xf>
    <xf numFmtId="49" fontId="11" fillId="0" borderId="31" xfId="0" applyNumberFormat="1" applyFont="1" applyFill="1" applyBorder="1" applyAlignment="1">
      <alignment horizontal="center" vertical="center" wrapText="1"/>
    </xf>
    <xf numFmtId="49" fontId="11" fillId="0" borderId="32" xfId="0" applyNumberFormat="1" applyFont="1" applyFill="1" applyBorder="1" applyAlignment="1">
      <alignment horizontal="center" vertical="center" wrapText="1"/>
    </xf>
    <xf numFmtId="0" fontId="0" fillId="0" borderId="33" xfId="0" applyBorder="1" applyAlignment="1">
      <alignment horizontal="center" vertical="center" wrapText="1"/>
    </xf>
    <xf numFmtId="49" fontId="9" fillId="0" borderId="31" xfId="0" applyNumberFormat="1" applyFont="1" applyFill="1" applyBorder="1" applyAlignment="1">
      <alignment horizontal="center" vertical="center" textRotation="90" wrapText="1"/>
    </xf>
    <xf numFmtId="49" fontId="9" fillId="0" borderId="32" xfId="0" applyNumberFormat="1" applyFont="1" applyFill="1" applyBorder="1" applyAlignment="1">
      <alignment horizontal="center" vertical="center" textRotation="90" wrapText="1"/>
    </xf>
    <xf numFmtId="0" fontId="0" fillId="0" borderId="33" xfId="0" applyBorder="1" applyAlignment="1">
      <alignment vertical="center" wrapText="1"/>
    </xf>
    <xf numFmtId="49" fontId="6" fillId="0" borderId="30" xfId="0" applyNumberFormat="1" applyFont="1" applyBorder="1" applyAlignment="1">
      <alignment horizontal="center" vertical="center" wrapText="1"/>
    </xf>
    <xf numFmtId="49" fontId="6" fillId="0" borderId="32" xfId="0" applyNumberFormat="1" applyFont="1" applyBorder="1" applyAlignment="1">
      <alignment horizontal="center" vertical="center" wrapText="1"/>
    </xf>
    <xf numFmtId="49" fontId="9" fillId="0" borderId="42" xfId="0" applyNumberFormat="1" applyFont="1" applyFill="1" applyBorder="1" applyAlignment="1">
      <alignment horizontal="center" vertical="center" wrapText="1"/>
    </xf>
    <xf numFmtId="49" fontId="9" fillId="0" borderId="41" xfId="0" applyNumberFormat="1"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32" xfId="0" applyFont="1" applyFill="1" applyBorder="1" applyAlignment="1">
      <alignment horizontal="center" vertical="center" wrapText="1"/>
    </xf>
    <xf numFmtId="49" fontId="11" fillId="0" borderId="22" xfId="0" applyNumberFormat="1" applyFont="1" applyBorder="1" applyAlignment="1">
      <alignment horizontal="center" vertical="center" wrapText="1"/>
    </xf>
    <xf numFmtId="49" fontId="11" fillId="0" borderId="30" xfId="0" applyNumberFormat="1" applyFont="1" applyBorder="1" applyAlignment="1">
      <alignment horizontal="center" vertical="center" wrapText="1"/>
    </xf>
    <xf numFmtId="49" fontId="11" fillId="0" borderId="32" xfId="0" applyNumberFormat="1" applyFont="1" applyBorder="1" applyAlignment="1">
      <alignment horizontal="center" vertical="center" wrapText="1"/>
    </xf>
    <xf numFmtId="49" fontId="11" fillId="0" borderId="29" xfId="0" applyNumberFormat="1" applyFont="1" applyBorder="1" applyAlignment="1">
      <alignment horizontal="center" vertical="center" wrapText="1"/>
    </xf>
    <xf numFmtId="0" fontId="14" fillId="0" borderId="22" xfId="0" applyFont="1" applyFill="1" applyBorder="1" applyAlignment="1">
      <alignment horizontal="center" vertical="center" wrapText="1"/>
    </xf>
    <xf numFmtId="0" fontId="14" fillId="0" borderId="30"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4" fillId="0" borderId="29" xfId="0" applyFont="1" applyFill="1" applyBorder="1" applyAlignment="1">
      <alignment horizontal="center" vertical="center" wrapText="1"/>
    </xf>
    <xf numFmtId="49" fontId="11" fillId="0" borderId="22" xfId="0" applyNumberFormat="1" applyFont="1" applyFill="1" applyBorder="1" applyAlignment="1">
      <alignment horizontal="center" vertical="center" wrapText="1"/>
    </xf>
    <xf numFmtId="49" fontId="11" fillId="0" borderId="30" xfId="0" applyNumberFormat="1"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25" fillId="13" borderId="6" xfId="0" applyFont="1" applyFill="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11" fillId="0" borderId="19" xfId="0" applyFont="1" applyFill="1" applyBorder="1" applyAlignment="1">
      <alignment horizontal="center" vertical="center" wrapText="1"/>
    </xf>
    <xf numFmtId="0" fontId="0" fillId="0" borderId="35" xfId="0" applyBorder="1" applyAlignment="1">
      <alignment vertical="center" wrapText="1"/>
    </xf>
    <xf numFmtId="0" fontId="0" fillId="0" borderId="20" xfId="0" applyBorder="1" applyAlignment="1">
      <alignment vertical="center" wrapText="1"/>
    </xf>
    <xf numFmtId="0" fontId="26" fillId="12" borderId="14" xfId="0" applyFont="1" applyFill="1" applyBorder="1" applyAlignment="1">
      <alignment horizontal="center" vertical="center" wrapText="1"/>
    </xf>
    <xf numFmtId="0" fontId="26" fillId="12" borderId="44" xfId="0" applyFont="1" applyFill="1" applyBorder="1" applyAlignment="1">
      <alignment horizontal="center" vertical="center" wrapText="1"/>
    </xf>
    <xf numFmtId="0" fontId="27" fillId="12" borderId="26" xfId="0" applyFont="1" applyFill="1" applyBorder="1" applyAlignment="1">
      <alignment horizontal="center" vertical="center" wrapText="1"/>
    </xf>
    <xf numFmtId="0" fontId="27" fillId="12" borderId="45"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5" xfId="0" applyFont="1" applyFill="1" applyBorder="1" applyAlignment="1">
      <alignment horizontal="center" vertical="center" wrapText="1"/>
    </xf>
    <xf numFmtId="14" fontId="9" fillId="0" borderId="1" xfId="0" applyNumberFormat="1" applyFont="1" applyFill="1" applyBorder="1" applyAlignment="1">
      <alignment horizontal="center" vertical="center"/>
    </xf>
    <xf numFmtId="0" fontId="9" fillId="0" borderId="38" xfId="0" applyFont="1" applyFill="1" applyBorder="1" applyAlignment="1">
      <alignment horizontal="center" vertical="center"/>
    </xf>
    <xf numFmtId="0" fontId="8" fillId="11" borderId="19" xfId="0" applyFont="1" applyFill="1" applyBorder="1" applyAlignment="1">
      <alignment horizontal="center"/>
    </xf>
    <xf numFmtId="0" fontId="8" fillId="11" borderId="35" xfId="0" applyFont="1" applyFill="1" applyBorder="1" applyAlignment="1">
      <alignment horizontal="center"/>
    </xf>
    <xf numFmtId="0" fontId="8" fillId="11" borderId="20" xfId="0" applyFont="1" applyFill="1" applyBorder="1" applyAlignment="1">
      <alignment horizontal="center"/>
    </xf>
    <xf numFmtId="0" fontId="8" fillId="0" borderId="19" xfId="0" applyFont="1" applyBorder="1" applyAlignment="1">
      <alignment horizontal="center" vertical="center"/>
    </xf>
    <xf numFmtId="0" fontId="8" fillId="0" borderId="35" xfId="0" applyFont="1" applyBorder="1" applyAlignment="1">
      <alignment horizontal="center" vertical="center"/>
    </xf>
    <xf numFmtId="0" fontId="8" fillId="0" borderId="20" xfId="0" applyFont="1" applyBorder="1" applyAlignment="1">
      <alignment horizontal="center" vertical="center"/>
    </xf>
  </cellXfs>
  <cellStyles count="2">
    <cellStyle name="Čárka" xfId="1" builtinId="3"/>
    <cellStyle name="Normální"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xdr:row>
      <xdr:rowOff>100278</xdr:rowOff>
    </xdr:from>
    <xdr:to>
      <xdr:col>3</xdr:col>
      <xdr:colOff>810418</xdr:colOff>
      <xdr:row>1</xdr:row>
      <xdr:rowOff>505090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95275" y="290778"/>
          <a:ext cx="2001043" cy="404812"/>
        </a:xfrm>
        <a:prstGeom prst="rect">
          <a:avLst/>
        </a:prstGeom>
        <a:noFill/>
        <a:ln>
          <a:noFill/>
        </a:ln>
      </xdr:spPr>
    </xdr:pic>
    <xdr:clientData/>
  </xdr:twoCellAnchor>
  <xdr:twoCellAnchor editAs="oneCell">
    <xdr:from>
      <xdr:col>24</xdr:col>
      <xdr:colOff>152400</xdr:colOff>
      <xdr:row>1</xdr:row>
      <xdr:rowOff>57150</xdr:rowOff>
    </xdr:from>
    <xdr:to>
      <xdr:col>25</xdr:col>
      <xdr:colOff>1382181</xdr:colOff>
      <xdr:row>2</xdr:row>
      <xdr:rowOff>4404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31394400" y="266700"/>
          <a:ext cx="1839381"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12220575</xdr:colOff>
      <xdr:row>1</xdr:row>
      <xdr:rowOff>57151</xdr:rowOff>
    </xdr:from>
    <xdr:to>
      <xdr:col>5</xdr:col>
      <xdr:colOff>2484</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41"/>
  <sheetViews>
    <sheetView tabSelected="1" zoomScale="50" zoomScaleNormal="50" zoomScalePageLayoutView="40" workbookViewId="0">
      <selection activeCell="F16" sqref="F16"/>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6.85546875" style="3"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customWidth="1"/>
    <col min="21" max="21" width="15.7109375" style="1" customWidth="1"/>
    <col min="22" max="22" width="9.140625" style="1"/>
    <col min="23" max="23" width="27.140625" style="1" customWidth="1"/>
    <col min="24" max="24" width="19.140625" style="1" customWidth="1"/>
    <col min="25" max="25" width="9.140625" style="1"/>
    <col min="26" max="26" width="34.28515625" style="1" customWidth="1"/>
    <col min="27" max="16384" width="9.140625" style="1"/>
  </cols>
  <sheetData>
    <row r="1" spans="2:26" ht="15.75" thickBot="1" x14ac:dyDescent="0.3"/>
    <row r="2" spans="2:26" s="9" customFormat="1" ht="43.5" customHeight="1" thickBot="1" x14ac:dyDescent="0.3">
      <c r="B2" s="260" t="s">
        <v>275</v>
      </c>
      <c r="C2" s="261"/>
      <c r="D2" s="261"/>
      <c r="E2" s="261"/>
      <c r="F2" s="261"/>
      <c r="G2" s="261"/>
      <c r="H2" s="261"/>
      <c r="I2" s="261"/>
      <c r="J2" s="261"/>
      <c r="K2" s="261"/>
      <c r="L2" s="261"/>
      <c r="M2" s="261"/>
      <c r="N2" s="261"/>
      <c r="O2" s="261"/>
      <c r="P2" s="261"/>
      <c r="Q2" s="261"/>
      <c r="R2" s="261"/>
      <c r="S2" s="261"/>
      <c r="T2" s="261"/>
      <c r="U2" s="261"/>
      <c r="V2" s="261"/>
      <c r="W2" s="261"/>
      <c r="X2" s="261"/>
      <c r="Y2" s="261"/>
      <c r="Z2" s="262"/>
    </row>
    <row r="3" spans="2:26" s="10" customFormat="1" ht="22.7" customHeight="1" x14ac:dyDescent="0.25">
      <c r="B3" s="269" t="s">
        <v>0</v>
      </c>
      <c r="C3" s="270"/>
      <c r="D3" s="270"/>
      <c r="E3" s="271"/>
      <c r="F3" s="14"/>
      <c r="G3" s="272" t="s">
        <v>1</v>
      </c>
      <c r="H3" s="273"/>
      <c r="I3" s="273"/>
      <c r="J3" s="273"/>
      <c r="K3" s="274"/>
      <c r="L3" s="275" t="s">
        <v>2</v>
      </c>
      <c r="M3" s="276"/>
      <c r="N3" s="276"/>
      <c r="O3" s="276"/>
      <c r="P3" s="276"/>
      <c r="Q3" s="276"/>
      <c r="R3" s="276"/>
      <c r="S3" s="276"/>
      <c r="T3" s="277"/>
      <c r="U3" s="257" t="s">
        <v>214</v>
      </c>
      <c r="V3" s="258"/>
      <c r="W3" s="258"/>
      <c r="X3" s="258"/>
      <c r="Y3" s="258"/>
      <c r="Z3" s="259"/>
    </row>
    <row r="4" spans="2:26" s="11" customFormat="1" ht="25.5" customHeight="1" x14ac:dyDescent="0.25">
      <c r="B4" s="224" t="s">
        <v>3</v>
      </c>
      <c r="C4" s="226" t="s">
        <v>4</v>
      </c>
      <c r="D4" s="227"/>
      <c r="E4" s="228" t="s">
        <v>5</v>
      </c>
      <c r="F4" s="267" t="s">
        <v>38</v>
      </c>
      <c r="G4" s="230" t="s">
        <v>6</v>
      </c>
      <c r="H4" s="231"/>
      <c r="I4" s="216" t="s">
        <v>7</v>
      </c>
      <c r="J4" s="216" t="s">
        <v>8</v>
      </c>
      <c r="K4" s="218" t="s">
        <v>9</v>
      </c>
      <c r="L4" s="220" t="s">
        <v>10</v>
      </c>
      <c r="M4" s="220" t="s">
        <v>11</v>
      </c>
      <c r="N4" s="222" t="s">
        <v>12</v>
      </c>
      <c r="O4" s="222" t="s">
        <v>13</v>
      </c>
      <c r="P4" s="222" t="s">
        <v>14</v>
      </c>
      <c r="Q4" s="222" t="s">
        <v>15</v>
      </c>
      <c r="R4" s="222"/>
      <c r="S4" s="222"/>
      <c r="T4" s="222" t="s">
        <v>16</v>
      </c>
      <c r="U4" s="263" t="s">
        <v>215</v>
      </c>
      <c r="V4" s="263" t="s">
        <v>216</v>
      </c>
      <c r="W4" s="263" t="s">
        <v>217</v>
      </c>
      <c r="X4" s="263" t="s">
        <v>218</v>
      </c>
      <c r="Y4" s="263" t="s">
        <v>219</v>
      </c>
      <c r="Z4" s="265" t="s">
        <v>220</v>
      </c>
    </row>
    <row r="5" spans="2:26" s="4" customFormat="1" ht="48.2" customHeight="1" thickBot="1" x14ac:dyDescent="0.3">
      <c r="B5" s="225"/>
      <c r="C5" s="23" t="s">
        <v>17</v>
      </c>
      <c r="D5" s="23" t="s">
        <v>18</v>
      </c>
      <c r="E5" s="229"/>
      <c r="F5" s="268"/>
      <c r="G5" s="27" t="s">
        <v>19</v>
      </c>
      <c r="H5" s="27" t="s">
        <v>20</v>
      </c>
      <c r="I5" s="217"/>
      <c r="J5" s="217"/>
      <c r="K5" s="219"/>
      <c r="L5" s="221"/>
      <c r="M5" s="221"/>
      <c r="N5" s="223"/>
      <c r="O5" s="223"/>
      <c r="P5" s="223" t="s">
        <v>21</v>
      </c>
      <c r="Q5" s="28" t="s">
        <v>22</v>
      </c>
      <c r="R5" s="28" t="s">
        <v>23</v>
      </c>
      <c r="S5" s="28" t="s">
        <v>24</v>
      </c>
      <c r="T5" s="223"/>
      <c r="U5" s="264"/>
      <c r="V5" s="264"/>
      <c r="W5" s="264"/>
      <c r="X5" s="264"/>
      <c r="Y5" s="264"/>
      <c r="Z5" s="266"/>
    </row>
    <row r="6" spans="2:26" s="12" customFormat="1" ht="155.25" customHeight="1" x14ac:dyDescent="0.25">
      <c r="B6" s="236" t="s">
        <v>25</v>
      </c>
      <c r="C6" s="253" t="s">
        <v>26</v>
      </c>
      <c r="D6" s="255" t="s">
        <v>27</v>
      </c>
      <c r="E6" s="69" t="s">
        <v>112</v>
      </c>
      <c r="F6" s="72" t="s">
        <v>207</v>
      </c>
      <c r="G6" s="71" t="s">
        <v>113</v>
      </c>
      <c r="H6" s="70" t="s">
        <v>114</v>
      </c>
      <c r="I6" s="70" t="s">
        <v>115</v>
      </c>
      <c r="J6" s="70" t="s">
        <v>49</v>
      </c>
      <c r="K6" s="72" t="s">
        <v>145</v>
      </c>
      <c r="L6" s="72" t="s">
        <v>48</v>
      </c>
      <c r="M6" s="73">
        <v>44986</v>
      </c>
      <c r="N6" s="73">
        <v>45019</v>
      </c>
      <c r="O6" s="73">
        <v>45352</v>
      </c>
      <c r="P6" s="72" t="s">
        <v>116</v>
      </c>
      <c r="Q6" s="74">
        <f>R6/0.75</f>
        <v>3333333333.3333335</v>
      </c>
      <c r="R6" s="78">
        <v>2500000000</v>
      </c>
      <c r="S6" s="74">
        <f>Q6-R6</f>
        <v>833333333.33333349</v>
      </c>
      <c r="T6" s="132" t="s">
        <v>40</v>
      </c>
      <c r="U6" s="157" t="s">
        <v>221</v>
      </c>
      <c r="V6" s="158">
        <v>4</v>
      </c>
      <c r="W6" s="158" t="s">
        <v>222</v>
      </c>
      <c r="X6" s="157" t="s">
        <v>223</v>
      </c>
      <c r="Y6" s="157">
        <v>2022</v>
      </c>
      <c r="Z6" s="159" t="s">
        <v>224</v>
      </c>
    </row>
    <row r="7" spans="2:26" s="12" customFormat="1" ht="148.5" customHeight="1" x14ac:dyDescent="0.25">
      <c r="B7" s="237"/>
      <c r="C7" s="254"/>
      <c r="D7" s="256"/>
      <c r="E7" s="60" t="s">
        <v>117</v>
      </c>
      <c r="F7" s="61" t="s">
        <v>208</v>
      </c>
      <c r="G7" s="62" t="s">
        <v>113</v>
      </c>
      <c r="H7" s="63" t="s">
        <v>118</v>
      </c>
      <c r="I7" s="63" t="s">
        <v>115</v>
      </c>
      <c r="J7" s="63" t="s">
        <v>49</v>
      </c>
      <c r="K7" s="61" t="s">
        <v>144</v>
      </c>
      <c r="L7" s="61" t="s">
        <v>48</v>
      </c>
      <c r="M7" s="64">
        <v>44986</v>
      </c>
      <c r="N7" s="64">
        <v>45019</v>
      </c>
      <c r="O7" s="64">
        <v>45352</v>
      </c>
      <c r="P7" s="61" t="s">
        <v>116</v>
      </c>
      <c r="Q7" s="66">
        <f>R7/0.75</f>
        <v>3333333333.3333335</v>
      </c>
      <c r="R7" s="65">
        <v>2500000000</v>
      </c>
      <c r="S7" s="66">
        <f>Q7-R7</f>
        <v>833333333.33333349</v>
      </c>
      <c r="T7" s="133" t="s">
        <v>40</v>
      </c>
      <c r="U7" s="160" t="s">
        <v>221</v>
      </c>
      <c r="V7" s="160">
        <v>4</v>
      </c>
      <c r="W7" s="158" t="s">
        <v>222</v>
      </c>
      <c r="X7" s="160" t="s">
        <v>223</v>
      </c>
      <c r="Y7" s="160">
        <v>2022</v>
      </c>
      <c r="Z7" s="161" t="s">
        <v>224</v>
      </c>
    </row>
    <row r="8" spans="2:26" s="12" customFormat="1" ht="60.75" thickBot="1" x14ac:dyDescent="0.3">
      <c r="B8" s="237"/>
      <c r="C8" s="254"/>
      <c r="D8" s="256"/>
      <c r="E8" s="60" t="s">
        <v>273</v>
      </c>
      <c r="F8" s="61" t="s">
        <v>154</v>
      </c>
      <c r="G8" s="62" t="s">
        <v>155</v>
      </c>
      <c r="H8" s="63" t="s">
        <v>156</v>
      </c>
      <c r="I8" s="63" t="s">
        <v>157</v>
      </c>
      <c r="J8" s="63" t="s">
        <v>49</v>
      </c>
      <c r="K8" s="61" t="s">
        <v>54</v>
      </c>
      <c r="L8" s="61" t="s">
        <v>48</v>
      </c>
      <c r="M8" s="64">
        <v>44960</v>
      </c>
      <c r="N8" s="64">
        <v>44960</v>
      </c>
      <c r="O8" s="64">
        <v>45322</v>
      </c>
      <c r="P8" s="67">
        <v>0.8</v>
      </c>
      <c r="Q8" s="66">
        <f>R8/0.8</f>
        <v>1000000000</v>
      </c>
      <c r="R8" s="65">
        <v>800000000</v>
      </c>
      <c r="S8" s="66">
        <f>Q8-R8</f>
        <v>200000000</v>
      </c>
      <c r="T8" s="133" t="s">
        <v>40</v>
      </c>
      <c r="U8" s="163" t="s">
        <v>243</v>
      </c>
      <c r="V8" s="163" t="s">
        <v>243</v>
      </c>
      <c r="W8" s="163" t="s">
        <v>243</v>
      </c>
      <c r="X8" s="163" t="s">
        <v>243</v>
      </c>
      <c r="Y8" s="163" t="s">
        <v>243</v>
      </c>
      <c r="Z8" s="198" t="s">
        <v>243</v>
      </c>
    </row>
    <row r="9" spans="2:26" s="12" customFormat="1" ht="156.75" customHeight="1" thickBot="1" x14ac:dyDescent="0.3">
      <c r="B9" s="237"/>
      <c r="C9" s="197" t="s">
        <v>28</v>
      </c>
      <c r="D9" s="196" t="s">
        <v>29</v>
      </c>
      <c r="E9" s="199" t="s">
        <v>179</v>
      </c>
      <c r="F9" s="200" t="s">
        <v>198</v>
      </c>
      <c r="G9" s="201" t="s">
        <v>180</v>
      </c>
      <c r="H9" s="202" t="s">
        <v>181</v>
      </c>
      <c r="I9" s="202" t="s">
        <v>183</v>
      </c>
      <c r="J9" s="202" t="s">
        <v>182</v>
      </c>
      <c r="K9" s="203" t="s">
        <v>47</v>
      </c>
      <c r="L9" s="203" t="s">
        <v>48</v>
      </c>
      <c r="M9" s="204">
        <v>45021</v>
      </c>
      <c r="N9" s="204">
        <v>45021</v>
      </c>
      <c r="O9" s="204">
        <v>45107</v>
      </c>
      <c r="P9" s="205">
        <v>1</v>
      </c>
      <c r="Q9" s="206">
        <f t="shared" ref="Q9" si="0">R9/1</f>
        <v>1700000000</v>
      </c>
      <c r="R9" s="206">
        <v>1700000000</v>
      </c>
      <c r="S9" s="207">
        <f t="shared" ref="S9" si="1">Q9-R9</f>
        <v>0</v>
      </c>
      <c r="T9" s="208" t="s">
        <v>40</v>
      </c>
      <c r="U9" s="209" t="s">
        <v>251</v>
      </c>
      <c r="V9" s="209" t="s">
        <v>243</v>
      </c>
      <c r="W9" s="210" t="s">
        <v>252</v>
      </c>
      <c r="X9" s="211" t="s">
        <v>253</v>
      </c>
      <c r="Y9" s="209">
        <v>2021</v>
      </c>
      <c r="Z9" s="212" t="s">
        <v>254</v>
      </c>
    </row>
    <row r="10" spans="2:26" ht="127.5" customHeight="1" x14ac:dyDescent="0.25">
      <c r="B10" s="237"/>
      <c r="C10" s="245" t="s">
        <v>30</v>
      </c>
      <c r="D10" s="249" t="s">
        <v>31</v>
      </c>
      <c r="E10" s="75" t="s">
        <v>119</v>
      </c>
      <c r="F10" s="102" t="s">
        <v>120</v>
      </c>
      <c r="G10" s="76" t="s">
        <v>121</v>
      </c>
      <c r="H10" s="102" t="s">
        <v>122</v>
      </c>
      <c r="I10" s="102" t="s">
        <v>123</v>
      </c>
      <c r="J10" s="102" t="s">
        <v>49</v>
      </c>
      <c r="K10" s="77" t="s">
        <v>47</v>
      </c>
      <c r="L10" s="77" t="s">
        <v>124</v>
      </c>
      <c r="M10" s="147">
        <v>45133</v>
      </c>
      <c r="N10" s="147">
        <v>45147</v>
      </c>
      <c r="O10" s="103">
        <v>45275</v>
      </c>
      <c r="P10" s="104">
        <v>0.8</v>
      </c>
      <c r="Q10" s="105">
        <f>R10/0.8</f>
        <v>187500000</v>
      </c>
      <c r="R10" s="105">
        <v>150000000</v>
      </c>
      <c r="S10" s="105">
        <f t="shared" ref="S10:S21" si="2">Q10-R10</f>
        <v>37500000</v>
      </c>
      <c r="T10" s="136" t="s">
        <v>40</v>
      </c>
      <c r="U10" s="165" t="s">
        <v>249</v>
      </c>
      <c r="V10" s="165" t="s">
        <v>243</v>
      </c>
      <c r="W10" s="166" t="s">
        <v>256</v>
      </c>
      <c r="X10" s="165" t="s">
        <v>243</v>
      </c>
      <c r="Y10" s="165" t="s">
        <v>243</v>
      </c>
      <c r="Z10" s="167" t="s">
        <v>250</v>
      </c>
    </row>
    <row r="11" spans="2:26" ht="93" customHeight="1" x14ac:dyDescent="0.25">
      <c r="B11" s="237"/>
      <c r="C11" s="246"/>
      <c r="D11" s="250"/>
      <c r="E11" s="31" t="s">
        <v>125</v>
      </c>
      <c r="F11" s="30" t="s">
        <v>126</v>
      </c>
      <c r="G11" s="20" t="s">
        <v>121</v>
      </c>
      <c r="H11" s="30" t="s">
        <v>122</v>
      </c>
      <c r="I11" s="30" t="s">
        <v>127</v>
      </c>
      <c r="J11" s="30" t="s">
        <v>49</v>
      </c>
      <c r="K11" s="24" t="s">
        <v>47</v>
      </c>
      <c r="L11" s="24" t="s">
        <v>124</v>
      </c>
      <c r="M11" s="25">
        <v>44944</v>
      </c>
      <c r="N11" s="25">
        <v>44944</v>
      </c>
      <c r="O11" s="25">
        <v>45189</v>
      </c>
      <c r="P11" s="26" t="s">
        <v>128</v>
      </c>
      <c r="Q11" s="29">
        <f>R11/1</f>
        <v>200000000</v>
      </c>
      <c r="R11" s="29">
        <v>200000000</v>
      </c>
      <c r="S11" s="29">
        <f t="shared" si="2"/>
        <v>0</v>
      </c>
      <c r="T11" s="137" t="s">
        <v>40</v>
      </c>
      <c r="U11" s="160" t="s">
        <v>225</v>
      </c>
      <c r="V11" s="168">
        <v>2</v>
      </c>
      <c r="W11" s="168" t="s">
        <v>226</v>
      </c>
      <c r="X11" s="169" t="s">
        <v>227</v>
      </c>
      <c r="Y11" s="168">
        <v>2023</v>
      </c>
      <c r="Z11" s="170" t="s">
        <v>228</v>
      </c>
    </row>
    <row r="12" spans="2:26" ht="57.2" customHeight="1" x14ac:dyDescent="0.25">
      <c r="B12" s="237"/>
      <c r="C12" s="246"/>
      <c r="D12" s="250"/>
      <c r="E12" s="60" t="s">
        <v>167</v>
      </c>
      <c r="F12" s="213" t="s">
        <v>266</v>
      </c>
      <c r="G12" s="215" t="s">
        <v>274</v>
      </c>
      <c r="H12" s="213" t="s">
        <v>264</v>
      </c>
      <c r="I12" s="63" t="s">
        <v>192</v>
      </c>
      <c r="J12" s="30" t="s">
        <v>49</v>
      </c>
      <c r="K12" s="24" t="s">
        <v>196</v>
      </c>
      <c r="L12" s="24" t="s">
        <v>124</v>
      </c>
      <c r="M12" s="64">
        <v>45105</v>
      </c>
      <c r="N12" s="64">
        <v>45119</v>
      </c>
      <c r="O12" s="64">
        <v>45408</v>
      </c>
      <c r="P12" s="26" t="s">
        <v>168</v>
      </c>
      <c r="Q12" s="29">
        <f>R12</f>
        <v>600000000</v>
      </c>
      <c r="R12" s="66">
        <v>600000000</v>
      </c>
      <c r="S12" s="66">
        <v>0</v>
      </c>
      <c r="T12" s="137" t="s">
        <v>40</v>
      </c>
      <c r="U12" s="160" t="s">
        <v>243</v>
      </c>
      <c r="V12" s="160" t="s">
        <v>243</v>
      </c>
      <c r="W12" s="160" t="s">
        <v>243</v>
      </c>
      <c r="X12" s="160" t="s">
        <v>243</v>
      </c>
      <c r="Y12" s="160" t="s">
        <v>243</v>
      </c>
      <c r="Z12" s="162" t="s">
        <v>243</v>
      </c>
    </row>
    <row r="13" spans="2:26" ht="57.2" customHeight="1" x14ac:dyDescent="0.25">
      <c r="B13" s="237"/>
      <c r="C13" s="246"/>
      <c r="D13" s="250"/>
      <c r="E13" s="60" t="s">
        <v>169</v>
      </c>
      <c r="F13" s="213" t="s">
        <v>267</v>
      </c>
      <c r="G13" s="215" t="s">
        <v>274</v>
      </c>
      <c r="H13" s="213" t="s">
        <v>265</v>
      </c>
      <c r="I13" s="63" t="s">
        <v>192</v>
      </c>
      <c r="J13" s="30" t="s">
        <v>49</v>
      </c>
      <c r="K13" s="24" t="s">
        <v>197</v>
      </c>
      <c r="L13" s="24" t="s">
        <v>124</v>
      </c>
      <c r="M13" s="64">
        <v>45105</v>
      </c>
      <c r="N13" s="64">
        <v>45119</v>
      </c>
      <c r="O13" s="64">
        <v>45408</v>
      </c>
      <c r="P13" s="26" t="s">
        <v>168</v>
      </c>
      <c r="Q13" s="29">
        <f>R13</f>
        <v>600000000</v>
      </c>
      <c r="R13" s="66">
        <v>600000000</v>
      </c>
      <c r="S13" s="66">
        <v>0</v>
      </c>
      <c r="T13" s="137" t="s">
        <v>40</v>
      </c>
      <c r="U13" s="160" t="s">
        <v>243</v>
      </c>
      <c r="V13" s="160" t="s">
        <v>243</v>
      </c>
      <c r="W13" s="160" t="s">
        <v>243</v>
      </c>
      <c r="X13" s="160" t="s">
        <v>243</v>
      </c>
      <c r="Y13" s="160" t="s">
        <v>243</v>
      </c>
      <c r="Z13" s="162" t="s">
        <v>243</v>
      </c>
    </row>
    <row r="14" spans="2:26" ht="100.5" customHeight="1" x14ac:dyDescent="0.25">
      <c r="B14" s="237"/>
      <c r="C14" s="246"/>
      <c r="D14" s="250"/>
      <c r="E14" s="174" t="s">
        <v>245</v>
      </c>
      <c r="F14" s="175" t="s">
        <v>246</v>
      </c>
      <c r="G14" s="176" t="s">
        <v>247</v>
      </c>
      <c r="H14" s="177" t="s">
        <v>248</v>
      </c>
      <c r="I14" s="177"/>
      <c r="J14" s="177" t="s">
        <v>261</v>
      </c>
      <c r="K14" s="178" t="s">
        <v>47</v>
      </c>
      <c r="L14" s="168" t="s">
        <v>48</v>
      </c>
      <c r="M14" s="179">
        <v>45140</v>
      </c>
      <c r="N14" s="180">
        <v>45154</v>
      </c>
      <c r="O14" s="180">
        <v>45504</v>
      </c>
      <c r="P14" s="181">
        <v>0.95</v>
      </c>
      <c r="Q14" s="182">
        <f>R14/0.95</f>
        <v>31578947.368421055</v>
      </c>
      <c r="R14" s="182">
        <v>30000000</v>
      </c>
      <c r="S14" s="154">
        <f t="shared" ref="S14" si="3">Q14-R14</f>
        <v>1578947.3684210554</v>
      </c>
      <c r="T14" s="154" t="s">
        <v>40</v>
      </c>
      <c r="U14" s="160" t="s">
        <v>243</v>
      </c>
      <c r="V14" s="160" t="s">
        <v>243</v>
      </c>
      <c r="W14" s="160" t="s">
        <v>243</v>
      </c>
      <c r="X14" s="160" t="s">
        <v>243</v>
      </c>
      <c r="Y14" s="160" t="s">
        <v>243</v>
      </c>
      <c r="Z14" s="162" t="s">
        <v>243</v>
      </c>
    </row>
    <row r="15" spans="2:26" ht="133.5" customHeight="1" x14ac:dyDescent="0.25">
      <c r="B15" s="237"/>
      <c r="C15" s="246"/>
      <c r="D15" s="250"/>
      <c r="E15" s="60" t="s">
        <v>129</v>
      </c>
      <c r="F15" s="151" t="s">
        <v>130</v>
      </c>
      <c r="G15" s="62" t="s">
        <v>131</v>
      </c>
      <c r="H15" s="63" t="s">
        <v>132</v>
      </c>
      <c r="I15" s="63" t="s">
        <v>133</v>
      </c>
      <c r="J15" s="63" t="s">
        <v>49</v>
      </c>
      <c r="K15" s="61" t="s">
        <v>47</v>
      </c>
      <c r="L15" s="149" t="s">
        <v>124</v>
      </c>
      <c r="M15" s="150">
        <v>44958</v>
      </c>
      <c r="N15" s="64">
        <v>44958</v>
      </c>
      <c r="O15" s="64">
        <v>45230</v>
      </c>
      <c r="P15" s="26">
        <v>0.85</v>
      </c>
      <c r="Q15" s="105">
        <f>R15/0.85</f>
        <v>235294117.64705884</v>
      </c>
      <c r="R15" s="152">
        <v>200000000</v>
      </c>
      <c r="S15" s="152">
        <f t="shared" si="2"/>
        <v>35294117.647058845</v>
      </c>
      <c r="T15" s="153" t="s">
        <v>40</v>
      </c>
      <c r="U15" s="157" t="s">
        <v>229</v>
      </c>
      <c r="V15" s="158">
        <v>5</v>
      </c>
      <c r="W15" s="158" t="s">
        <v>230</v>
      </c>
      <c r="X15" s="158" t="s">
        <v>231</v>
      </c>
      <c r="Y15" s="158">
        <v>2021</v>
      </c>
      <c r="Z15" s="171" t="s">
        <v>255</v>
      </c>
    </row>
    <row r="16" spans="2:26" ht="171" customHeight="1" x14ac:dyDescent="0.25">
      <c r="B16" s="237"/>
      <c r="C16" s="246"/>
      <c r="D16" s="250"/>
      <c r="E16" s="60" t="s">
        <v>170</v>
      </c>
      <c r="F16" s="63" t="s">
        <v>193</v>
      </c>
      <c r="G16" s="62" t="s">
        <v>56</v>
      </c>
      <c r="H16" s="177" t="s">
        <v>262</v>
      </c>
      <c r="I16" s="63" t="s">
        <v>171</v>
      </c>
      <c r="J16" s="63" t="s">
        <v>49</v>
      </c>
      <c r="K16" s="61" t="s">
        <v>47</v>
      </c>
      <c r="L16" s="61" t="s">
        <v>124</v>
      </c>
      <c r="M16" s="64">
        <v>45091</v>
      </c>
      <c r="N16" s="64">
        <v>45105</v>
      </c>
      <c r="O16" s="64">
        <v>45275</v>
      </c>
      <c r="P16" s="104" t="s">
        <v>172</v>
      </c>
      <c r="Q16" s="105">
        <f>R16/0.85</f>
        <v>294117647.05882353</v>
      </c>
      <c r="R16" s="66">
        <v>250000000</v>
      </c>
      <c r="S16" s="66">
        <f>Q16-R16</f>
        <v>44117647.058823526</v>
      </c>
      <c r="T16" s="133" t="s">
        <v>40</v>
      </c>
      <c r="U16" s="160" t="s">
        <v>243</v>
      </c>
      <c r="V16" s="160" t="s">
        <v>243</v>
      </c>
      <c r="W16" s="160" t="s">
        <v>243</v>
      </c>
      <c r="X16" s="160" t="s">
        <v>243</v>
      </c>
      <c r="Y16" s="160" t="s">
        <v>243</v>
      </c>
      <c r="Z16" s="162" t="s">
        <v>243</v>
      </c>
    </row>
    <row r="17" spans="2:26" ht="127.5" customHeight="1" x14ac:dyDescent="0.25">
      <c r="B17" s="237"/>
      <c r="C17" s="246"/>
      <c r="D17" s="250"/>
      <c r="E17" s="60" t="s">
        <v>173</v>
      </c>
      <c r="F17" s="63" t="s">
        <v>194</v>
      </c>
      <c r="G17" s="62" t="s">
        <v>56</v>
      </c>
      <c r="H17" s="177" t="s">
        <v>263</v>
      </c>
      <c r="I17" s="63" t="s">
        <v>174</v>
      </c>
      <c r="J17" s="63" t="s">
        <v>175</v>
      </c>
      <c r="K17" s="61" t="s">
        <v>47</v>
      </c>
      <c r="L17" s="61" t="s">
        <v>124</v>
      </c>
      <c r="M17" s="64">
        <v>45147</v>
      </c>
      <c r="N17" s="64">
        <v>45161</v>
      </c>
      <c r="O17" s="64">
        <v>45254</v>
      </c>
      <c r="P17" s="104">
        <v>0.85</v>
      </c>
      <c r="Q17" s="105">
        <f t="shared" ref="Q17" si="4">R17/0.85</f>
        <v>176470588.23529413</v>
      </c>
      <c r="R17" s="66">
        <v>150000000</v>
      </c>
      <c r="S17" s="66">
        <f t="shared" ref="S17" si="5">Q17-R17</f>
        <v>26470588.235294133</v>
      </c>
      <c r="T17" s="133" t="s">
        <v>40</v>
      </c>
      <c r="U17" s="160" t="s">
        <v>243</v>
      </c>
      <c r="V17" s="160" t="s">
        <v>243</v>
      </c>
      <c r="W17" s="160" t="s">
        <v>243</v>
      </c>
      <c r="X17" s="160" t="s">
        <v>243</v>
      </c>
      <c r="Y17" s="160" t="s">
        <v>243</v>
      </c>
      <c r="Z17" s="162" t="s">
        <v>243</v>
      </c>
    </row>
    <row r="18" spans="2:26" ht="150" x14ac:dyDescent="0.25">
      <c r="B18" s="237"/>
      <c r="C18" s="246"/>
      <c r="D18" s="250"/>
      <c r="E18" s="60" t="s">
        <v>176</v>
      </c>
      <c r="F18" s="63" t="s">
        <v>195</v>
      </c>
      <c r="G18" s="62" t="s">
        <v>56</v>
      </c>
      <c r="H18" s="177" t="s">
        <v>263</v>
      </c>
      <c r="I18" s="63" t="s">
        <v>177</v>
      </c>
      <c r="J18" s="63" t="s">
        <v>178</v>
      </c>
      <c r="K18" s="61" t="s">
        <v>47</v>
      </c>
      <c r="L18" s="61" t="s">
        <v>124</v>
      </c>
      <c r="M18" s="64">
        <v>45175</v>
      </c>
      <c r="N18" s="64">
        <v>45189</v>
      </c>
      <c r="O18" s="64">
        <v>45345</v>
      </c>
      <c r="P18" s="214">
        <v>1</v>
      </c>
      <c r="Q18" s="154">
        <v>150000000</v>
      </c>
      <c r="R18" s="29">
        <v>150000000</v>
      </c>
      <c r="S18" s="154">
        <v>0</v>
      </c>
      <c r="T18" s="133" t="s">
        <v>40</v>
      </c>
      <c r="U18" s="160" t="s">
        <v>243</v>
      </c>
      <c r="V18" s="160" t="s">
        <v>243</v>
      </c>
      <c r="W18" s="160" t="s">
        <v>243</v>
      </c>
      <c r="X18" s="160" t="s">
        <v>243</v>
      </c>
      <c r="Y18" s="160" t="s">
        <v>243</v>
      </c>
      <c r="Z18" s="162" t="s">
        <v>243</v>
      </c>
    </row>
    <row r="19" spans="2:26" ht="304.5" customHeight="1" x14ac:dyDescent="0.25">
      <c r="B19" s="237"/>
      <c r="C19" s="246"/>
      <c r="D19" s="250"/>
      <c r="E19" s="35" t="s">
        <v>106</v>
      </c>
      <c r="F19" s="45" t="s">
        <v>107</v>
      </c>
      <c r="G19" s="35" t="s">
        <v>108</v>
      </c>
      <c r="H19" s="58" t="s">
        <v>163</v>
      </c>
      <c r="I19" s="58" t="s">
        <v>109</v>
      </c>
      <c r="J19" s="58" t="s">
        <v>49</v>
      </c>
      <c r="K19" s="36" t="s">
        <v>47</v>
      </c>
      <c r="L19" s="36" t="s">
        <v>48</v>
      </c>
      <c r="M19" s="37">
        <v>44818</v>
      </c>
      <c r="N19" s="37">
        <v>44818</v>
      </c>
      <c r="O19" s="37">
        <v>45230</v>
      </c>
      <c r="P19" s="54" t="s">
        <v>110</v>
      </c>
      <c r="Q19" s="59">
        <f t="shared" ref="Q19" si="6">R19/1</f>
        <v>2500000000</v>
      </c>
      <c r="R19" s="59">
        <v>2500000000</v>
      </c>
      <c r="S19" s="118">
        <f t="shared" si="2"/>
        <v>0</v>
      </c>
      <c r="T19" s="134" t="s">
        <v>40</v>
      </c>
      <c r="U19" s="183" t="s">
        <v>232</v>
      </c>
      <c r="V19" s="36">
        <v>2.5</v>
      </c>
      <c r="W19" s="36" t="s">
        <v>257</v>
      </c>
      <c r="X19" s="36" t="s">
        <v>233</v>
      </c>
      <c r="Y19" s="36" t="s">
        <v>244</v>
      </c>
      <c r="Z19" s="184" t="s">
        <v>258</v>
      </c>
    </row>
    <row r="20" spans="2:26" ht="69" customHeight="1" x14ac:dyDescent="0.25">
      <c r="B20" s="237"/>
      <c r="C20" s="247"/>
      <c r="D20" s="251"/>
      <c r="E20" s="33" t="s">
        <v>268</v>
      </c>
      <c r="F20" s="45" t="s">
        <v>269</v>
      </c>
      <c r="G20" s="35" t="s">
        <v>270</v>
      </c>
      <c r="H20" s="34" t="s">
        <v>271</v>
      </c>
      <c r="I20" s="34" t="s">
        <v>272</v>
      </c>
      <c r="J20" s="34" t="s">
        <v>49</v>
      </c>
      <c r="K20" s="36" t="s">
        <v>47</v>
      </c>
      <c r="L20" s="36" t="s">
        <v>48</v>
      </c>
      <c r="M20" s="37">
        <v>44881</v>
      </c>
      <c r="N20" s="37">
        <v>44881</v>
      </c>
      <c r="O20" s="37">
        <v>45169</v>
      </c>
      <c r="P20" s="46">
        <v>0.8</v>
      </c>
      <c r="Q20" s="38">
        <f t="shared" ref="Q20" si="7">R20/0.8</f>
        <v>125000000</v>
      </c>
      <c r="R20" s="38">
        <v>100000000</v>
      </c>
      <c r="S20" s="39">
        <f t="shared" si="2"/>
        <v>25000000</v>
      </c>
      <c r="T20" s="134" t="s">
        <v>40</v>
      </c>
      <c r="U20" s="185" t="s">
        <v>243</v>
      </c>
      <c r="V20" s="185" t="s">
        <v>243</v>
      </c>
      <c r="W20" s="185" t="s">
        <v>243</v>
      </c>
      <c r="X20" s="185" t="s">
        <v>243</v>
      </c>
      <c r="Y20" s="185" t="s">
        <v>243</v>
      </c>
      <c r="Z20" s="186" t="s">
        <v>243</v>
      </c>
    </row>
    <row r="21" spans="2:26" ht="57.2" customHeight="1" thickBot="1" x14ac:dyDescent="0.35">
      <c r="B21" s="237"/>
      <c r="C21" s="248"/>
      <c r="D21" s="252"/>
      <c r="E21" s="116" t="s">
        <v>57</v>
      </c>
      <c r="F21" s="47" t="s">
        <v>58</v>
      </c>
      <c r="G21" s="48" t="s">
        <v>59</v>
      </c>
      <c r="H21" s="49" t="s">
        <v>60</v>
      </c>
      <c r="I21" s="145"/>
      <c r="J21" s="49" t="s">
        <v>49</v>
      </c>
      <c r="K21" s="50" t="s">
        <v>47</v>
      </c>
      <c r="L21" s="50" t="s">
        <v>48</v>
      </c>
      <c r="M21" s="51">
        <v>44874</v>
      </c>
      <c r="N21" s="51">
        <v>44874</v>
      </c>
      <c r="O21" s="51">
        <v>45245</v>
      </c>
      <c r="P21" s="52">
        <v>0.85</v>
      </c>
      <c r="Q21" s="53">
        <f>R21/0.85</f>
        <v>117647058.82352942</v>
      </c>
      <c r="R21" s="53">
        <v>100000000</v>
      </c>
      <c r="S21" s="146">
        <f t="shared" si="2"/>
        <v>17647058.823529422</v>
      </c>
      <c r="T21" s="146" t="s">
        <v>40</v>
      </c>
      <c r="U21" s="173" t="s">
        <v>243</v>
      </c>
      <c r="V21" s="173" t="s">
        <v>243</v>
      </c>
      <c r="W21" s="173" t="s">
        <v>243</v>
      </c>
      <c r="X21" s="173" t="s">
        <v>243</v>
      </c>
      <c r="Y21" s="173" t="s">
        <v>243</v>
      </c>
      <c r="Z21" s="190" t="s">
        <v>243</v>
      </c>
    </row>
    <row r="22" spans="2:26" ht="180" x14ac:dyDescent="0.25">
      <c r="B22" s="237"/>
      <c r="C22" s="239" t="s">
        <v>36</v>
      </c>
      <c r="D22" s="241" t="s">
        <v>37</v>
      </c>
      <c r="E22" s="141" t="s">
        <v>184</v>
      </c>
      <c r="F22" s="142" t="s">
        <v>199</v>
      </c>
      <c r="G22" s="76" t="s">
        <v>188</v>
      </c>
      <c r="H22" s="102" t="s">
        <v>202</v>
      </c>
      <c r="I22" s="102" t="s">
        <v>206</v>
      </c>
      <c r="J22" s="102" t="s">
        <v>49</v>
      </c>
      <c r="K22" s="77" t="s">
        <v>47</v>
      </c>
      <c r="L22" s="102" t="s">
        <v>50</v>
      </c>
      <c r="M22" s="103">
        <v>45092</v>
      </c>
      <c r="N22" s="103">
        <v>45168</v>
      </c>
      <c r="O22" s="103">
        <v>45199</v>
      </c>
      <c r="P22" s="104" t="s">
        <v>189</v>
      </c>
      <c r="Q22" s="143">
        <f t="shared" ref="Q22" si="8">R22/0.7</f>
        <v>2857142857.1428576</v>
      </c>
      <c r="R22" s="143">
        <v>2000000000</v>
      </c>
      <c r="S22" s="143">
        <f t="shared" ref="S22" si="9">Q22-R22</f>
        <v>857142857.14285755</v>
      </c>
      <c r="T22" s="144" t="s">
        <v>40</v>
      </c>
      <c r="U22" s="157" t="s">
        <v>243</v>
      </c>
      <c r="V22" s="157" t="s">
        <v>243</v>
      </c>
      <c r="W22" s="157" t="s">
        <v>243</v>
      </c>
      <c r="X22" s="157" t="s">
        <v>243</v>
      </c>
      <c r="Y22" s="157" t="s">
        <v>243</v>
      </c>
      <c r="Z22" s="164" t="s">
        <v>243</v>
      </c>
    </row>
    <row r="23" spans="2:26" ht="75" x14ac:dyDescent="0.25">
      <c r="B23" s="237"/>
      <c r="C23" s="240"/>
      <c r="D23" s="242"/>
      <c r="E23" s="125" t="s">
        <v>187</v>
      </c>
      <c r="F23" s="126" t="s">
        <v>201</v>
      </c>
      <c r="G23" s="20" t="s">
        <v>65</v>
      </c>
      <c r="H23" s="30" t="s">
        <v>66</v>
      </c>
      <c r="I23" s="30" t="s">
        <v>205</v>
      </c>
      <c r="J23" s="30" t="s">
        <v>49</v>
      </c>
      <c r="K23" s="24" t="s">
        <v>47</v>
      </c>
      <c r="L23" s="30" t="s">
        <v>48</v>
      </c>
      <c r="M23" s="25">
        <v>45092</v>
      </c>
      <c r="N23" s="25">
        <v>45175</v>
      </c>
      <c r="O23" s="25">
        <v>45230</v>
      </c>
      <c r="P23" s="26" t="s">
        <v>191</v>
      </c>
      <c r="Q23" s="127">
        <f>R23/0.7</f>
        <v>2142857142.8571429</v>
      </c>
      <c r="R23" s="127">
        <v>1500000000</v>
      </c>
      <c r="S23" s="127">
        <f>Q23-R23</f>
        <v>642857142.85714293</v>
      </c>
      <c r="T23" s="138" t="s">
        <v>40</v>
      </c>
      <c r="U23" s="160" t="s">
        <v>243</v>
      </c>
      <c r="V23" s="160" t="s">
        <v>243</v>
      </c>
      <c r="W23" s="160" t="s">
        <v>243</v>
      </c>
      <c r="X23" s="160" t="s">
        <v>243</v>
      </c>
      <c r="Y23" s="160" t="s">
        <v>243</v>
      </c>
      <c r="Z23" s="162" t="s">
        <v>243</v>
      </c>
    </row>
    <row r="24" spans="2:26" ht="111.2" customHeight="1" x14ac:dyDescent="0.25">
      <c r="B24" s="237"/>
      <c r="C24" s="240"/>
      <c r="D24" s="242"/>
      <c r="E24" s="125" t="s">
        <v>190</v>
      </c>
      <c r="F24" s="126" t="s">
        <v>200</v>
      </c>
      <c r="G24" s="20" t="s">
        <v>185</v>
      </c>
      <c r="H24" s="30" t="s">
        <v>203</v>
      </c>
      <c r="I24" s="30" t="s">
        <v>204</v>
      </c>
      <c r="J24" s="30" t="s">
        <v>49</v>
      </c>
      <c r="K24" s="24" t="s">
        <v>47</v>
      </c>
      <c r="L24" s="30" t="s">
        <v>50</v>
      </c>
      <c r="M24" s="25">
        <v>45092</v>
      </c>
      <c r="N24" s="25">
        <v>45168</v>
      </c>
      <c r="O24" s="25">
        <v>45199</v>
      </c>
      <c r="P24" s="26" t="s">
        <v>186</v>
      </c>
      <c r="Q24" s="127">
        <f>R24/0.7</f>
        <v>714285714.28571439</v>
      </c>
      <c r="R24" s="127">
        <v>500000000</v>
      </c>
      <c r="S24" s="127">
        <f>Q24-R24</f>
        <v>214285714.28571439</v>
      </c>
      <c r="T24" s="138" t="s">
        <v>40</v>
      </c>
      <c r="U24" s="160" t="s">
        <v>243</v>
      </c>
      <c r="V24" s="160" t="s">
        <v>243</v>
      </c>
      <c r="W24" s="160" t="s">
        <v>243</v>
      </c>
      <c r="X24" s="160" t="s">
        <v>243</v>
      </c>
      <c r="Y24" s="160" t="s">
        <v>243</v>
      </c>
      <c r="Z24" s="162" t="s">
        <v>243</v>
      </c>
    </row>
    <row r="25" spans="2:26" ht="111.2" customHeight="1" thickBot="1" x14ac:dyDescent="0.3">
      <c r="B25" s="237"/>
      <c r="C25" s="240"/>
      <c r="D25" s="242"/>
      <c r="E25" s="116" t="s">
        <v>61</v>
      </c>
      <c r="F25" s="47" t="s">
        <v>62</v>
      </c>
      <c r="G25" s="48" t="s">
        <v>63</v>
      </c>
      <c r="H25" s="49" t="s">
        <v>55</v>
      </c>
      <c r="I25" s="119" t="s">
        <v>64</v>
      </c>
      <c r="J25" s="49" t="s">
        <v>46</v>
      </c>
      <c r="K25" s="50" t="s">
        <v>47</v>
      </c>
      <c r="L25" s="50" t="s">
        <v>48</v>
      </c>
      <c r="M25" s="51">
        <v>44874</v>
      </c>
      <c r="N25" s="51">
        <v>44874</v>
      </c>
      <c r="O25" s="51">
        <v>45471</v>
      </c>
      <c r="P25" s="52">
        <v>1</v>
      </c>
      <c r="Q25" s="53">
        <f>R25/1</f>
        <v>750000000</v>
      </c>
      <c r="R25" s="53">
        <v>750000000</v>
      </c>
      <c r="S25" s="53">
        <f>Q25-R25</f>
        <v>0</v>
      </c>
      <c r="T25" s="139" t="s">
        <v>40</v>
      </c>
      <c r="U25" s="185" t="s">
        <v>243</v>
      </c>
      <c r="V25" s="185" t="s">
        <v>243</v>
      </c>
      <c r="W25" s="185" t="s">
        <v>243</v>
      </c>
      <c r="X25" s="172" t="s">
        <v>243</v>
      </c>
      <c r="Y25" s="172" t="s">
        <v>243</v>
      </c>
      <c r="Z25" s="186" t="s">
        <v>243</v>
      </c>
    </row>
    <row r="26" spans="2:26" ht="348" customHeight="1" thickBot="1" x14ac:dyDescent="0.3">
      <c r="B26" s="237"/>
      <c r="C26" s="155" t="s">
        <v>32</v>
      </c>
      <c r="D26" s="156" t="s">
        <v>67</v>
      </c>
      <c r="E26" s="191" t="s">
        <v>68</v>
      </c>
      <c r="F26" s="192" t="s">
        <v>69</v>
      </c>
      <c r="G26" s="193" t="s">
        <v>152</v>
      </c>
      <c r="H26" s="41" t="s">
        <v>162</v>
      </c>
      <c r="I26" s="41" t="s">
        <v>153</v>
      </c>
      <c r="J26" s="41" t="s">
        <v>49</v>
      </c>
      <c r="K26" s="42" t="s">
        <v>47</v>
      </c>
      <c r="L26" s="42" t="s">
        <v>48</v>
      </c>
      <c r="M26" s="43">
        <v>44790</v>
      </c>
      <c r="N26" s="43">
        <v>44811</v>
      </c>
      <c r="O26" s="43">
        <v>45107</v>
      </c>
      <c r="P26" s="42" t="s">
        <v>164</v>
      </c>
      <c r="Q26" s="194">
        <f>R26/0.85</f>
        <v>1411764705.8823531</v>
      </c>
      <c r="R26" s="194">
        <v>1200000000</v>
      </c>
      <c r="S26" s="44">
        <f t="shared" ref="S26:S27" si="10">Q26-R26</f>
        <v>211764705.88235307</v>
      </c>
      <c r="T26" s="140" t="s">
        <v>40</v>
      </c>
      <c r="U26" s="42" t="s">
        <v>260</v>
      </c>
      <c r="V26" s="42">
        <v>1.5</v>
      </c>
      <c r="W26" s="42" t="s">
        <v>235</v>
      </c>
      <c r="X26" s="188" t="s">
        <v>243</v>
      </c>
      <c r="Y26" s="188" t="s">
        <v>243</v>
      </c>
      <c r="Z26" s="195" t="s">
        <v>234</v>
      </c>
    </row>
    <row r="27" spans="2:26" s="106" customFormat="1" ht="159.75" customHeight="1" x14ac:dyDescent="0.25">
      <c r="B27" s="237"/>
      <c r="C27" s="233" t="s">
        <v>33</v>
      </c>
      <c r="D27" s="243" t="s">
        <v>34</v>
      </c>
      <c r="E27" s="75" t="s">
        <v>134</v>
      </c>
      <c r="F27" s="76" t="s">
        <v>146</v>
      </c>
      <c r="G27" s="76" t="s">
        <v>147</v>
      </c>
      <c r="H27" s="102" t="s">
        <v>209</v>
      </c>
      <c r="I27" s="102" t="s">
        <v>148</v>
      </c>
      <c r="J27" s="102" t="s">
        <v>149</v>
      </c>
      <c r="K27" s="77" t="s">
        <v>47</v>
      </c>
      <c r="L27" s="77" t="s">
        <v>48</v>
      </c>
      <c r="M27" s="103">
        <v>44944</v>
      </c>
      <c r="N27" s="103">
        <v>44944</v>
      </c>
      <c r="O27" s="103">
        <v>45230</v>
      </c>
      <c r="P27" s="104" t="s">
        <v>150</v>
      </c>
      <c r="Q27" s="105">
        <f>R27/1</f>
        <v>120000000</v>
      </c>
      <c r="R27" s="105">
        <v>120000000</v>
      </c>
      <c r="S27" s="105">
        <f t="shared" si="10"/>
        <v>0</v>
      </c>
      <c r="T27" s="136" t="s">
        <v>40</v>
      </c>
      <c r="U27" s="157" t="s">
        <v>243</v>
      </c>
      <c r="V27" s="157" t="s">
        <v>243</v>
      </c>
      <c r="W27" s="157" t="s">
        <v>243</v>
      </c>
      <c r="X27" s="157" t="s">
        <v>243</v>
      </c>
      <c r="Y27" s="157" t="s">
        <v>243</v>
      </c>
      <c r="Z27" s="164" t="s">
        <v>243</v>
      </c>
    </row>
    <row r="28" spans="2:26" ht="177.75" customHeight="1" x14ac:dyDescent="0.25">
      <c r="B28" s="237"/>
      <c r="C28" s="234"/>
      <c r="D28" s="244"/>
      <c r="E28" s="60" t="s">
        <v>135</v>
      </c>
      <c r="F28" s="62" t="s">
        <v>136</v>
      </c>
      <c r="G28" s="62" t="s">
        <v>51</v>
      </c>
      <c r="H28" s="63" t="s">
        <v>137</v>
      </c>
      <c r="I28" s="63" t="s">
        <v>52</v>
      </c>
      <c r="J28" s="63" t="s">
        <v>49</v>
      </c>
      <c r="K28" s="61" t="s">
        <v>47</v>
      </c>
      <c r="L28" s="61" t="s">
        <v>50</v>
      </c>
      <c r="M28" s="64">
        <v>45078</v>
      </c>
      <c r="N28" s="64">
        <v>45092</v>
      </c>
      <c r="O28" s="64">
        <v>45169</v>
      </c>
      <c r="P28" s="67" t="s">
        <v>53</v>
      </c>
      <c r="Q28" s="66">
        <f>R28/0.85</f>
        <v>1176470588.2352941</v>
      </c>
      <c r="R28" s="66">
        <v>1000000000</v>
      </c>
      <c r="S28" s="66">
        <f>Q28-R28</f>
        <v>176470588.2352941</v>
      </c>
      <c r="T28" s="133" t="s">
        <v>40</v>
      </c>
      <c r="U28" s="168" t="s">
        <v>236</v>
      </c>
      <c r="V28" s="160" t="s">
        <v>243</v>
      </c>
      <c r="W28" s="168" t="s">
        <v>237</v>
      </c>
      <c r="X28" s="168" t="s">
        <v>238</v>
      </c>
      <c r="Y28" s="168">
        <v>2023</v>
      </c>
      <c r="Z28" s="170" t="s">
        <v>259</v>
      </c>
    </row>
    <row r="29" spans="2:26" ht="105" x14ac:dyDescent="0.25">
      <c r="B29" s="237"/>
      <c r="C29" s="234"/>
      <c r="D29" s="244"/>
      <c r="E29" s="60" t="s">
        <v>158</v>
      </c>
      <c r="F29" s="62" t="s">
        <v>159</v>
      </c>
      <c r="G29" s="62" t="s">
        <v>70</v>
      </c>
      <c r="H29" s="63" t="s">
        <v>82</v>
      </c>
      <c r="I29" s="63" t="s">
        <v>160</v>
      </c>
      <c r="J29" s="63" t="s">
        <v>161</v>
      </c>
      <c r="K29" s="61" t="s">
        <v>47</v>
      </c>
      <c r="L29" s="61" t="s">
        <v>48</v>
      </c>
      <c r="M29" s="64">
        <v>44979</v>
      </c>
      <c r="N29" s="64">
        <v>44979</v>
      </c>
      <c r="O29" s="64">
        <v>45230</v>
      </c>
      <c r="P29" s="67">
        <v>1</v>
      </c>
      <c r="Q29" s="66">
        <f>R29/1</f>
        <v>40000000</v>
      </c>
      <c r="R29" s="66">
        <v>40000000</v>
      </c>
      <c r="S29" s="66">
        <f>Q29-R29</f>
        <v>0</v>
      </c>
      <c r="T29" s="133" t="s">
        <v>40</v>
      </c>
      <c r="U29" s="160" t="s">
        <v>243</v>
      </c>
      <c r="V29" s="160" t="s">
        <v>243</v>
      </c>
      <c r="W29" s="160" t="s">
        <v>243</v>
      </c>
      <c r="X29" s="160" t="s">
        <v>243</v>
      </c>
      <c r="Y29" s="160" t="s">
        <v>243</v>
      </c>
      <c r="Z29" s="162" t="s">
        <v>243</v>
      </c>
    </row>
    <row r="30" spans="2:26" ht="90" x14ac:dyDescent="0.25">
      <c r="B30" s="237"/>
      <c r="C30" s="234"/>
      <c r="D30" s="244"/>
      <c r="E30" s="33" t="s">
        <v>71</v>
      </c>
      <c r="F30" s="35" t="s">
        <v>72</v>
      </c>
      <c r="G30" s="35" t="s">
        <v>73</v>
      </c>
      <c r="H30" s="34" t="s">
        <v>74</v>
      </c>
      <c r="I30" s="55"/>
      <c r="J30" s="34" t="s">
        <v>75</v>
      </c>
      <c r="K30" s="36" t="s">
        <v>47</v>
      </c>
      <c r="L30" s="36" t="s">
        <v>48</v>
      </c>
      <c r="M30" s="37">
        <v>44790</v>
      </c>
      <c r="N30" s="37">
        <v>44790</v>
      </c>
      <c r="O30" s="37">
        <v>45138</v>
      </c>
      <c r="P30" s="36" t="s">
        <v>76</v>
      </c>
      <c r="Q30" s="38">
        <f>R30/0.85</f>
        <v>2776470588.2352943</v>
      </c>
      <c r="R30" s="38">
        <v>2360000000</v>
      </c>
      <c r="S30" s="39">
        <f t="shared" ref="S30:S33" si="11">Q30-R30</f>
        <v>416470588.23529434</v>
      </c>
      <c r="T30" s="134" t="s">
        <v>40</v>
      </c>
      <c r="U30" s="36" t="s">
        <v>239</v>
      </c>
      <c r="V30" s="185" t="s">
        <v>243</v>
      </c>
      <c r="W30" s="36" t="s">
        <v>240</v>
      </c>
      <c r="X30" s="36" t="s">
        <v>241</v>
      </c>
      <c r="Y30" s="36">
        <v>2022</v>
      </c>
      <c r="Z30" s="184" t="s">
        <v>242</v>
      </c>
    </row>
    <row r="31" spans="2:26" ht="60" x14ac:dyDescent="0.25">
      <c r="B31" s="237"/>
      <c r="C31" s="234"/>
      <c r="D31" s="244"/>
      <c r="E31" s="33" t="s">
        <v>78</v>
      </c>
      <c r="F31" s="56" t="s">
        <v>79</v>
      </c>
      <c r="G31" s="35" t="s">
        <v>51</v>
      </c>
      <c r="H31" s="34" t="s">
        <v>77</v>
      </c>
      <c r="I31" s="34" t="s">
        <v>80</v>
      </c>
      <c r="J31" s="34" t="s">
        <v>49</v>
      </c>
      <c r="K31" s="36" t="s">
        <v>47</v>
      </c>
      <c r="L31" s="36" t="s">
        <v>48</v>
      </c>
      <c r="M31" s="37">
        <v>44811</v>
      </c>
      <c r="N31" s="37">
        <v>44811</v>
      </c>
      <c r="O31" s="37">
        <v>45248</v>
      </c>
      <c r="P31" s="36" t="s">
        <v>81</v>
      </c>
      <c r="Q31" s="57">
        <f t="shared" ref="Q31" si="12">R31/0.85</f>
        <v>352941176.47058827</v>
      </c>
      <c r="R31" s="38">
        <v>300000000</v>
      </c>
      <c r="S31" s="39">
        <f t="shared" si="11"/>
        <v>52941176.470588267</v>
      </c>
      <c r="T31" s="134" t="s">
        <v>40</v>
      </c>
      <c r="U31" s="185" t="s">
        <v>243</v>
      </c>
      <c r="V31" s="185" t="s">
        <v>243</v>
      </c>
      <c r="W31" s="185" t="s">
        <v>243</v>
      </c>
      <c r="X31" s="185" t="s">
        <v>243</v>
      </c>
      <c r="Y31" s="185" t="s">
        <v>243</v>
      </c>
      <c r="Z31" s="186" t="s">
        <v>243</v>
      </c>
    </row>
    <row r="32" spans="2:26" ht="120" x14ac:dyDescent="0.25">
      <c r="B32" s="237"/>
      <c r="C32" s="234"/>
      <c r="D32" s="244"/>
      <c r="E32" s="33" t="s">
        <v>86</v>
      </c>
      <c r="F32" s="56" t="s">
        <v>87</v>
      </c>
      <c r="G32" s="35" t="s">
        <v>70</v>
      </c>
      <c r="H32" s="34" t="s">
        <v>82</v>
      </c>
      <c r="I32" s="34" t="s">
        <v>88</v>
      </c>
      <c r="J32" s="34" t="s">
        <v>89</v>
      </c>
      <c r="K32" s="36" t="s">
        <v>85</v>
      </c>
      <c r="L32" s="36" t="s">
        <v>48</v>
      </c>
      <c r="M32" s="37">
        <v>44865</v>
      </c>
      <c r="N32" s="37">
        <v>44865</v>
      </c>
      <c r="O32" s="37">
        <v>45107</v>
      </c>
      <c r="P32" s="36" t="s">
        <v>90</v>
      </c>
      <c r="Q32" s="57">
        <f t="shared" ref="Q32" si="13">R32</f>
        <v>370000000</v>
      </c>
      <c r="R32" s="38">
        <v>370000000</v>
      </c>
      <c r="S32" s="39">
        <f t="shared" si="11"/>
        <v>0</v>
      </c>
      <c r="T32" s="134" t="s">
        <v>40</v>
      </c>
      <c r="U32" s="185" t="s">
        <v>243</v>
      </c>
      <c r="V32" s="185" t="s">
        <v>243</v>
      </c>
      <c r="W32" s="185" t="s">
        <v>243</v>
      </c>
      <c r="X32" s="185" t="s">
        <v>243</v>
      </c>
      <c r="Y32" s="185" t="s">
        <v>243</v>
      </c>
      <c r="Z32" s="186" t="s">
        <v>243</v>
      </c>
    </row>
    <row r="33" spans="2:26" ht="90" x14ac:dyDescent="0.25">
      <c r="B33" s="237"/>
      <c r="C33" s="234"/>
      <c r="D33" s="244"/>
      <c r="E33" s="33" t="s">
        <v>91</v>
      </c>
      <c r="F33" s="56" t="s">
        <v>92</v>
      </c>
      <c r="G33" s="35" t="s">
        <v>70</v>
      </c>
      <c r="H33" s="34" t="s">
        <v>82</v>
      </c>
      <c r="I33" s="34" t="s">
        <v>93</v>
      </c>
      <c r="J33" s="34" t="s">
        <v>84</v>
      </c>
      <c r="K33" s="36" t="s">
        <v>94</v>
      </c>
      <c r="L33" s="36" t="s">
        <v>48</v>
      </c>
      <c r="M33" s="37">
        <v>44865</v>
      </c>
      <c r="N33" s="37">
        <v>44865</v>
      </c>
      <c r="O33" s="37">
        <v>45107</v>
      </c>
      <c r="P33" s="46">
        <v>1</v>
      </c>
      <c r="Q33" s="57">
        <f>R33</f>
        <v>600000000</v>
      </c>
      <c r="R33" s="38">
        <v>600000000</v>
      </c>
      <c r="S33" s="39">
        <f t="shared" si="11"/>
        <v>0</v>
      </c>
      <c r="T33" s="134" t="s">
        <v>40</v>
      </c>
      <c r="U33" s="185" t="s">
        <v>243</v>
      </c>
      <c r="V33" s="185" t="s">
        <v>243</v>
      </c>
      <c r="W33" s="185" t="s">
        <v>243</v>
      </c>
      <c r="X33" s="185" t="s">
        <v>243</v>
      </c>
      <c r="Y33" s="185" t="s">
        <v>243</v>
      </c>
      <c r="Z33" s="186" t="s">
        <v>243</v>
      </c>
    </row>
    <row r="34" spans="2:26" ht="60" x14ac:dyDescent="0.25">
      <c r="B34" s="237"/>
      <c r="C34" s="234"/>
      <c r="D34" s="244"/>
      <c r="E34" s="33" t="s">
        <v>95</v>
      </c>
      <c r="F34" s="56" t="s">
        <v>96</v>
      </c>
      <c r="G34" s="35" t="s">
        <v>70</v>
      </c>
      <c r="H34" s="34" t="s">
        <v>82</v>
      </c>
      <c r="I34" s="34" t="s">
        <v>83</v>
      </c>
      <c r="J34" s="34" t="s">
        <v>97</v>
      </c>
      <c r="K34" s="36" t="s">
        <v>85</v>
      </c>
      <c r="L34" s="36" t="s">
        <v>48</v>
      </c>
      <c r="M34" s="37">
        <v>44865</v>
      </c>
      <c r="N34" s="37">
        <v>44865</v>
      </c>
      <c r="O34" s="37">
        <v>45107</v>
      </c>
      <c r="P34" s="46">
        <v>1</v>
      </c>
      <c r="Q34" s="57">
        <f>R34</f>
        <v>40000000</v>
      </c>
      <c r="R34" s="38">
        <v>40000000</v>
      </c>
      <c r="S34" s="39">
        <v>0</v>
      </c>
      <c r="T34" s="134" t="s">
        <v>40</v>
      </c>
      <c r="U34" s="185" t="s">
        <v>243</v>
      </c>
      <c r="V34" s="185" t="s">
        <v>243</v>
      </c>
      <c r="W34" s="185" t="s">
        <v>243</v>
      </c>
      <c r="X34" s="185" t="s">
        <v>243</v>
      </c>
      <c r="Y34" s="185" t="s">
        <v>243</v>
      </c>
      <c r="Z34" s="186" t="s">
        <v>243</v>
      </c>
    </row>
    <row r="35" spans="2:26" s="13" customFormat="1" ht="50.25" thickBot="1" x14ac:dyDescent="0.3">
      <c r="B35" s="238"/>
      <c r="C35" s="235"/>
      <c r="D35" s="238"/>
      <c r="E35" s="79" t="s">
        <v>98</v>
      </c>
      <c r="F35" s="80" t="s">
        <v>99</v>
      </c>
      <c r="G35" s="81" t="s">
        <v>100</v>
      </c>
      <c r="H35" s="82" t="s">
        <v>101</v>
      </c>
      <c r="I35" s="82" t="s">
        <v>102</v>
      </c>
      <c r="J35" s="82" t="s">
        <v>49</v>
      </c>
      <c r="K35" s="83" t="s">
        <v>85</v>
      </c>
      <c r="L35" s="83" t="s">
        <v>48</v>
      </c>
      <c r="M35" s="84">
        <v>44865</v>
      </c>
      <c r="N35" s="84">
        <v>44865</v>
      </c>
      <c r="O35" s="84">
        <v>45107</v>
      </c>
      <c r="P35" s="85" t="s">
        <v>103</v>
      </c>
      <c r="Q35" s="86">
        <f>R35/1</f>
        <v>290000000</v>
      </c>
      <c r="R35" s="87">
        <v>290000000</v>
      </c>
      <c r="S35" s="88">
        <v>0</v>
      </c>
      <c r="T35" s="135" t="s">
        <v>40</v>
      </c>
      <c r="U35" s="172" t="s">
        <v>243</v>
      </c>
      <c r="V35" s="172" t="s">
        <v>243</v>
      </c>
      <c r="W35" s="172" t="s">
        <v>243</v>
      </c>
      <c r="X35" s="172" t="s">
        <v>243</v>
      </c>
      <c r="Y35" s="172" t="s">
        <v>243</v>
      </c>
      <c r="Z35" s="187" t="s">
        <v>243</v>
      </c>
    </row>
    <row r="36" spans="2:26" ht="60" customHeight="1" thickBot="1" x14ac:dyDescent="0.3">
      <c r="B36" s="93" t="s">
        <v>35</v>
      </c>
      <c r="C36" s="95" t="s">
        <v>140</v>
      </c>
      <c r="D36" s="94" t="s">
        <v>35</v>
      </c>
      <c r="E36" s="40" t="s">
        <v>41</v>
      </c>
      <c r="F36" s="89" t="s">
        <v>42</v>
      </c>
      <c r="G36" s="42" t="s">
        <v>43</v>
      </c>
      <c r="H36" s="41" t="s">
        <v>44</v>
      </c>
      <c r="I36" s="41" t="s">
        <v>45</v>
      </c>
      <c r="J36" s="41" t="s">
        <v>46</v>
      </c>
      <c r="K36" s="42" t="s">
        <v>47</v>
      </c>
      <c r="L36" s="42" t="s">
        <v>48</v>
      </c>
      <c r="M36" s="43">
        <v>44818</v>
      </c>
      <c r="N36" s="43">
        <v>44818</v>
      </c>
      <c r="O36" s="43">
        <v>47483</v>
      </c>
      <c r="P36" s="90">
        <v>0.7</v>
      </c>
      <c r="Q36" s="91">
        <f>R36/0.7</f>
        <v>1428571428.5714288</v>
      </c>
      <c r="R36" s="92">
        <v>1000000000</v>
      </c>
      <c r="S36" s="44">
        <f t="shared" ref="S36" si="14">Q36-R36</f>
        <v>428571428.57142878</v>
      </c>
      <c r="T36" s="140" t="s">
        <v>40</v>
      </c>
      <c r="U36" s="188" t="s">
        <v>243</v>
      </c>
      <c r="V36" s="188" t="s">
        <v>243</v>
      </c>
      <c r="W36" s="188" t="s">
        <v>243</v>
      </c>
      <c r="X36" s="188" t="s">
        <v>243</v>
      </c>
      <c r="Y36" s="188" t="s">
        <v>243</v>
      </c>
      <c r="Z36" s="189" t="s">
        <v>243</v>
      </c>
    </row>
    <row r="37" spans="2:26" ht="14.25" customHeight="1" x14ac:dyDescent="0.25">
      <c r="B37" s="98"/>
      <c r="C37" s="99"/>
      <c r="D37" s="100"/>
      <c r="E37" s="100"/>
      <c r="F37" s="100"/>
      <c r="G37" s="100"/>
      <c r="H37" s="100"/>
      <c r="I37" s="100"/>
      <c r="J37" s="100"/>
      <c r="K37" s="100"/>
      <c r="L37" s="100"/>
      <c r="M37" s="100"/>
      <c r="N37" s="100"/>
      <c r="O37" s="100"/>
      <c r="P37" s="100"/>
      <c r="Q37" s="100"/>
      <c r="R37" s="100"/>
      <c r="S37" s="100"/>
      <c r="T37" s="100"/>
    </row>
    <row r="38" spans="2:26" ht="18.75" x14ac:dyDescent="0.3">
      <c r="B38" s="101" t="s">
        <v>143</v>
      </c>
      <c r="R38" s="32"/>
    </row>
    <row r="39" spans="2:26" ht="149.25" customHeight="1" x14ac:dyDescent="0.25">
      <c r="B39" s="232" t="s">
        <v>142</v>
      </c>
      <c r="C39" s="232"/>
      <c r="D39" s="232"/>
      <c r="E39" s="232"/>
      <c r="F39" s="232"/>
      <c r="G39" s="1"/>
      <c r="H39" s="1"/>
      <c r="I39" s="1"/>
      <c r="J39" s="1"/>
      <c r="K39" s="1"/>
      <c r="L39" s="1"/>
      <c r="M39" s="1"/>
      <c r="N39" s="1"/>
      <c r="O39" s="1"/>
      <c r="P39" s="1"/>
      <c r="Q39" s="1"/>
      <c r="R39" s="1"/>
      <c r="S39" s="1"/>
      <c r="T39" s="1"/>
    </row>
    <row r="40" spans="2:26" x14ac:dyDescent="0.25">
      <c r="F40" s="21"/>
      <c r="G40" s="21"/>
      <c r="H40" s="22"/>
    </row>
    <row r="41" spans="2:26" ht="15" customHeight="1" x14ac:dyDescent="0.25">
      <c r="B41" s="96"/>
      <c r="C41" s="97" t="s">
        <v>141</v>
      </c>
      <c r="F41" s="21"/>
      <c r="G41" s="21"/>
      <c r="H41" s="22"/>
    </row>
  </sheetData>
  <autoFilter ref="B4:Z36" xr:uid="{4A82D2CD-227A-4575-8FD4-2A371BEFDECF}">
    <filterColumn colId="1" showButton="0"/>
    <filterColumn colId="5" showButton="0"/>
    <filterColumn colId="15" showButton="0"/>
    <filterColumn colId="16" showButton="0"/>
  </autoFilter>
  <sortState ref="B6:T21">
    <sortCondition ref="D6:D21"/>
  </sortState>
  <mergeCells count="36">
    <mergeCell ref="U3:Z3"/>
    <mergeCell ref="B2:Z2"/>
    <mergeCell ref="U4:U5"/>
    <mergeCell ref="V4:V5"/>
    <mergeCell ref="W4:W5"/>
    <mergeCell ref="X4:X5"/>
    <mergeCell ref="Y4:Y5"/>
    <mergeCell ref="Z4:Z5"/>
    <mergeCell ref="N4:N5"/>
    <mergeCell ref="M4:M5"/>
    <mergeCell ref="F4:F5"/>
    <mergeCell ref="Q4:S4"/>
    <mergeCell ref="P4:P5"/>
    <mergeCell ref="B3:E3"/>
    <mergeCell ref="G3:K3"/>
    <mergeCell ref="L3:T3"/>
    <mergeCell ref="B39:F39"/>
    <mergeCell ref="C27:C35"/>
    <mergeCell ref="B6:B35"/>
    <mergeCell ref="C22:C25"/>
    <mergeCell ref="D22:D25"/>
    <mergeCell ref="D27:D35"/>
    <mergeCell ref="C10:C21"/>
    <mergeCell ref="D10:D21"/>
    <mergeCell ref="C6:C8"/>
    <mergeCell ref="D6:D8"/>
    <mergeCell ref="B4:B5"/>
    <mergeCell ref="C4:D4"/>
    <mergeCell ref="E4:E5"/>
    <mergeCell ref="G4:H4"/>
    <mergeCell ref="I4:I5"/>
    <mergeCell ref="J4:J5"/>
    <mergeCell ref="K4:K5"/>
    <mergeCell ref="L4:L5"/>
    <mergeCell ref="T4:T5"/>
    <mergeCell ref="O4:O5"/>
  </mergeCells>
  <dataValidations count="1">
    <dataValidation type="whole" operator="greaterThanOrEqual" allowBlank="1" showInputMessage="1" showErrorMessage="1" sqref="Q36:Q37 Q25 R6:R8 R14 R30:R35 Q9:R9 R19:R26 Q19:Q20" xr:uid="{00000000-0002-0000-0000-000000000000}">
      <formula1>0</formula1>
    </dataValidation>
  </dataValidations>
  <pageMargins left="0.23622047244094491" right="0.23622047244094491" top="0.74803149606299213" bottom="0.74803149606299213" header="0.31496062992125984" footer="0.31496062992125984"/>
  <pageSetup paperSize="8" scale="40" fitToHeight="0" orientation="landscape" r:id="rId1"/>
  <ignoredErrors>
    <ignoredError sqref="E19:G19 E26 I19:L19 E30 E21 O19:T19 E32:E36 E31" numberStoredAsText="1"/>
    <ignoredError sqref="G31 G30 G21 G32:G35"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15" zoomScaleNormal="115" workbookViewId="0">
      <pane xSplit="1" ySplit="3" topLeftCell="D4" activePane="bottomRight" state="frozen"/>
      <selection pane="topRight" activeCell="B1" sqref="B1"/>
      <selection pane="bottomLeft" activeCell="A4" sqref="A4"/>
      <selection pane="bottomRight" activeCell="E11" sqref="E11"/>
    </sheetView>
  </sheetViews>
  <sheetFormatPr defaultColWidth="0" defaultRowHeight="15" x14ac:dyDescent="0.25"/>
  <cols>
    <col min="1" max="1" width="2.5703125" style="15" customWidth="1"/>
    <col min="2" max="2" width="17.140625" style="15" customWidth="1"/>
    <col min="3" max="3" width="15.140625" style="15" bestFit="1" customWidth="1"/>
    <col min="4" max="4" width="10.140625" style="15" customWidth="1"/>
    <col min="5" max="5" width="168.7109375" style="15" customWidth="1"/>
    <col min="6" max="6" width="2.5703125" style="15" customWidth="1"/>
    <col min="7" max="16384" width="8.7109375" style="15" hidden="1"/>
  </cols>
  <sheetData>
    <row r="1" spans="1:6" ht="15.75" thickBot="1" x14ac:dyDescent="0.3"/>
    <row r="2" spans="1:6" s="16" customFormat="1" ht="34.5" customHeight="1" thickBot="1" x14ac:dyDescent="0.3">
      <c r="A2" s="15"/>
      <c r="B2" s="283" t="s">
        <v>105</v>
      </c>
      <c r="C2" s="284"/>
      <c r="D2" s="284"/>
      <c r="E2" s="285"/>
      <c r="F2" s="15"/>
    </row>
    <row r="3" spans="1:6" s="16" customFormat="1" ht="15.75" thickBot="1" x14ac:dyDescent="0.3">
      <c r="A3" s="15"/>
      <c r="B3" s="17" t="s">
        <v>104</v>
      </c>
      <c r="C3" s="18" t="s">
        <v>138</v>
      </c>
      <c r="D3" s="18" t="s">
        <v>139</v>
      </c>
      <c r="E3" s="18" t="s">
        <v>39</v>
      </c>
      <c r="F3" s="15"/>
    </row>
    <row r="4" spans="1:6" ht="15.75" thickBot="1" x14ac:dyDescent="0.3">
      <c r="B4" s="280" t="s">
        <v>111</v>
      </c>
      <c r="C4" s="281"/>
      <c r="D4" s="281"/>
      <c r="E4" s="282"/>
    </row>
    <row r="5" spans="1:6" ht="45.75" thickBot="1" x14ac:dyDescent="0.3">
      <c r="B5" s="108">
        <v>44938</v>
      </c>
      <c r="C5" s="68" t="s">
        <v>134</v>
      </c>
      <c r="D5" s="109" t="s">
        <v>33</v>
      </c>
      <c r="E5" s="113" t="s">
        <v>151</v>
      </c>
    </row>
    <row r="6" spans="1:6" ht="45" x14ac:dyDescent="0.25">
      <c r="B6" s="278">
        <v>44957</v>
      </c>
      <c r="C6" s="110">
        <v>40</v>
      </c>
      <c r="D6" s="107" t="s">
        <v>26</v>
      </c>
      <c r="E6" s="114" t="s">
        <v>166</v>
      </c>
    </row>
    <row r="7" spans="1:6" ht="45.75" thickBot="1" x14ac:dyDescent="0.3">
      <c r="B7" s="279"/>
      <c r="C7" s="111">
        <v>41</v>
      </c>
      <c r="D7" s="112" t="s">
        <v>33</v>
      </c>
      <c r="E7" s="115" t="s">
        <v>165</v>
      </c>
    </row>
    <row r="8" spans="1:6" ht="30.75" thickBot="1" x14ac:dyDescent="0.3">
      <c r="B8" s="120">
        <v>44973</v>
      </c>
      <c r="C8" s="121">
        <v>13</v>
      </c>
      <c r="D8" s="122" t="s">
        <v>33</v>
      </c>
      <c r="E8" s="113" t="s">
        <v>212</v>
      </c>
    </row>
    <row r="9" spans="1:6" ht="45.75" thickBot="1" x14ac:dyDescent="0.3">
      <c r="B9" s="108">
        <v>44981</v>
      </c>
      <c r="C9" s="123">
        <v>27</v>
      </c>
      <c r="D9" s="109" t="s">
        <v>33</v>
      </c>
      <c r="E9" s="124" t="s">
        <v>210</v>
      </c>
    </row>
    <row r="10" spans="1:6" s="117" customFormat="1" ht="137.25" customHeight="1" thickBot="1" x14ac:dyDescent="0.3">
      <c r="B10" s="128">
        <v>44994</v>
      </c>
      <c r="C10" s="129">
        <v>45</v>
      </c>
      <c r="D10" s="130" t="s">
        <v>28</v>
      </c>
      <c r="E10" s="131" t="s">
        <v>211</v>
      </c>
    </row>
    <row r="11" spans="1:6" ht="15.75" thickBot="1" x14ac:dyDescent="0.3">
      <c r="B11" s="128">
        <v>45000</v>
      </c>
      <c r="C11" s="129">
        <v>24</v>
      </c>
      <c r="D11" s="130" t="s">
        <v>32</v>
      </c>
      <c r="E11" s="131" t="s">
        <v>213</v>
      </c>
    </row>
    <row r="12" spans="1:6" x14ac:dyDescent="0.25">
      <c r="B12" s="19"/>
      <c r="C12" s="19"/>
      <c r="D12" s="19"/>
      <c r="E12" s="148"/>
    </row>
    <row r="13" spans="1:6" x14ac:dyDescent="0.25">
      <c r="B13" s="19"/>
      <c r="C13" s="19"/>
      <c r="D13" s="19"/>
    </row>
    <row r="14" spans="1:6" x14ac:dyDescent="0.25">
      <c r="B14" s="19"/>
      <c r="C14" s="19"/>
      <c r="D14" s="19"/>
    </row>
    <row r="15" spans="1:6" x14ac:dyDescent="0.25">
      <c r="B15" s="19"/>
      <c r="C15" s="19"/>
      <c r="D15" s="19"/>
    </row>
    <row r="16" spans="1:6" x14ac:dyDescent="0.25">
      <c r="B16" s="19"/>
      <c r="C16" s="19"/>
      <c r="D16" s="19"/>
    </row>
    <row r="17" spans="2:4" x14ac:dyDescent="0.25">
      <c r="B17" s="19"/>
      <c r="C17" s="19"/>
      <c r="D17" s="19"/>
    </row>
    <row r="18" spans="2:4" x14ac:dyDescent="0.25">
      <c r="B18" s="19"/>
      <c r="C18" s="19"/>
      <c r="D18" s="19"/>
    </row>
    <row r="19" spans="2:4" x14ac:dyDescent="0.25">
      <c r="B19" s="19"/>
      <c r="C19" s="19"/>
      <c r="D19" s="19"/>
    </row>
    <row r="20" spans="2:4" x14ac:dyDescent="0.25">
      <c r="B20" s="19"/>
      <c r="C20" s="19"/>
    </row>
  </sheetData>
  <autoFilter ref="B3:E3" xr:uid="{00000000-0001-0000-0100-000000000000}"/>
  <mergeCells count="3">
    <mergeCell ref="B6:B7"/>
    <mergeCell ref="B4:E4"/>
    <mergeCell ref="B2:E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prijmenij</cp:lastModifiedBy>
  <cp:revision>7</cp:revision>
  <cp:lastPrinted>2023-06-07T06:59:29Z</cp:lastPrinted>
  <dcterms:created xsi:type="dcterms:W3CDTF">2016-08-30T13:12:28Z</dcterms:created>
  <dcterms:modified xsi:type="dcterms:W3CDTF">2023-06-08T06:50:16Z</dcterms:modified>
</cp:coreProperties>
</file>